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055" yWindow="-90" windowWidth="26070" windowHeight="9330"/>
  </bookViews>
  <sheets>
    <sheet name="Lisa1" sheetId="1" r:id="rId1"/>
    <sheet name="Lisa 2 koolid_21" sheetId="2" r:id="rId2"/>
    <sheet name="Lisa 3 LA_21" sheetId="3" r:id="rId3"/>
  </sheets>
  <definedNames>
    <definedName name="_xlnm._FilterDatabase" localSheetId="1" hidden="1">'Lisa 2 koolid_21'!$A$4:$V$52</definedName>
    <definedName name="_xlnm.Print_Titles" localSheetId="1">'Lisa 2 koolid_21'!$A:$B,'Lisa 2 koolid_21'!$4:$5</definedName>
  </definedNames>
  <calcPr calcId="125725"/>
</workbook>
</file>

<file path=xl/calcChain.xml><?xml version="1.0" encoding="utf-8"?>
<calcChain xmlns="http://schemas.openxmlformats.org/spreadsheetml/2006/main">
  <c r="G45" i="2"/>
  <c r="F45"/>
  <c r="B7" i="3" l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C6"/>
  <c r="B6" s="1"/>
  <c r="D6"/>
  <c r="E6"/>
  <c r="F6"/>
  <c r="G6"/>
  <c r="H6"/>
  <c r="I6"/>
  <c r="J6"/>
  <c r="K6"/>
  <c r="L6"/>
  <c r="M6"/>
  <c r="N6"/>
  <c r="O6"/>
  <c r="P6"/>
  <c r="R6"/>
  <c r="S6"/>
  <c r="T6"/>
  <c r="U6"/>
  <c r="V6"/>
  <c r="W6"/>
  <c r="Q6"/>
  <c r="F10" i="1"/>
  <c r="L50" i="2"/>
  <c r="L38"/>
  <c r="L36"/>
  <c r="L48"/>
  <c r="L40"/>
  <c r="L34"/>
  <c r="L29"/>
  <c r="E47" l="1"/>
  <c r="F47"/>
  <c r="G47"/>
  <c r="H47"/>
  <c r="I47"/>
  <c r="J47"/>
  <c r="K47"/>
  <c r="L47"/>
  <c r="M47"/>
  <c r="N47"/>
  <c r="O47"/>
  <c r="P47"/>
  <c r="Q47"/>
  <c r="R47"/>
  <c r="S47"/>
  <c r="T47"/>
  <c r="U47"/>
  <c r="V47"/>
  <c r="D47"/>
  <c r="C46"/>
  <c r="C45"/>
  <c r="L39"/>
  <c r="L51"/>
  <c r="D51"/>
  <c r="E51"/>
  <c r="F51"/>
  <c r="G51"/>
  <c r="H51"/>
  <c r="I51"/>
  <c r="J51"/>
  <c r="K51"/>
  <c r="M51"/>
  <c r="N51"/>
  <c r="O51"/>
  <c r="P51"/>
  <c r="Q51"/>
  <c r="R51"/>
  <c r="S51"/>
  <c r="T51"/>
  <c r="U51"/>
  <c r="V51"/>
  <c r="C44"/>
  <c r="C48"/>
  <c r="C49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C41"/>
  <c r="C42"/>
  <c r="C40"/>
  <c r="D39"/>
  <c r="E39"/>
  <c r="F39"/>
  <c r="G39"/>
  <c r="H39"/>
  <c r="I39"/>
  <c r="J39"/>
  <c r="K39"/>
  <c r="M39"/>
  <c r="N39"/>
  <c r="O39"/>
  <c r="P39"/>
  <c r="Q39"/>
  <c r="R39"/>
  <c r="S39"/>
  <c r="T39"/>
  <c r="U39"/>
  <c r="V39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16"/>
  <c r="D15"/>
  <c r="E15"/>
  <c r="F15"/>
  <c r="F52" s="1"/>
  <c r="G15"/>
  <c r="G52" s="1"/>
  <c r="H15"/>
  <c r="I15"/>
  <c r="J15"/>
  <c r="J52" s="1"/>
  <c r="K15"/>
  <c r="K52" s="1"/>
  <c r="L15"/>
  <c r="M15"/>
  <c r="N15"/>
  <c r="N52" s="1"/>
  <c r="O15"/>
  <c r="P15"/>
  <c r="Q15"/>
  <c r="R15"/>
  <c r="R52" s="1"/>
  <c r="S15"/>
  <c r="T15"/>
  <c r="U15"/>
  <c r="V15"/>
  <c r="V52" s="1"/>
  <c r="C7"/>
  <c r="C8"/>
  <c r="C9"/>
  <c r="C10"/>
  <c r="C11"/>
  <c r="C12"/>
  <c r="C13"/>
  <c r="C14"/>
  <c r="C6"/>
  <c r="L8" i="1"/>
  <c r="D8" s="1"/>
  <c r="E8"/>
  <c r="E10" s="1"/>
  <c r="L10"/>
  <c r="K10"/>
  <c r="J10"/>
  <c r="I10"/>
  <c r="H10"/>
  <c r="G10"/>
  <c r="D9"/>
  <c r="D7"/>
  <c r="O52" i="2" l="1"/>
  <c r="U52"/>
  <c r="Q52"/>
  <c r="M52"/>
  <c r="I52"/>
  <c r="E52"/>
  <c r="S52"/>
  <c r="T52"/>
  <c r="P52"/>
  <c r="L52"/>
  <c r="H52"/>
  <c r="D52"/>
  <c r="C50"/>
  <c r="C51" s="1"/>
  <c r="C47"/>
  <c r="C43"/>
  <c r="C38"/>
  <c r="C39" s="1"/>
  <c r="C15"/>
  <c r="D10" i="1"/>
  <c r="C52" i="2" l="1"/>
</calcChain>
</file>

<file path=xl/sharedStrings.xml><?xml version="1.0" encoding="utf-8"?>
<sst xmlns="http://schemas.openxmlformats.org/spreadsheetml/2006/main" count="165" uniqueCount="125">
  <si>
    <t>(eurodes)</t>
  </si>
  <si>
    <t>Tegevusala nimetus
ja eelarve liik</t>
  </si>
  <si>
    <t>Tegevusala</t>
  </si>
  <si>
    <t>eelarve liik*</t>
  </si>
  <si>
    <t>KOKKU</t>
  </si>
  <si>
    <t>töötajate töötasu</t>
  </si>
  <si>
    <t>administreerimiskulud</t>
  </si>
  <si>
    <t>uurimis- ja arenduskulud</t>
  </si>
  <si>
    <t>lähetuskulud</t>
  </si>
  <si>
    <t>koolituskulud</t>
  </si>
  <si>
    <t>infotehnoloogia</t>
  </si>
  <si>
    <t>inventari maj. kulu</t>
  </si>
  <si>
    <t>õppevahendid</t>
  </si>
  <si>
    <t>eri- ja vormiriietus</t>
  </si>
  <si>
    <t>e/a klassifikaator</t>
  </si>
  <si>
    <t>4500.8</t>
  </si>
  <si>
    <t>Päevakeskus Kalda</t>
  </si>
  <si>
    <t>Kokku sotsiaalabi osakond</t>
  </si>
  <si>
    <t>/allkirjastatud digitaalselt/</t>
  </si>
  <si>
    <t>Jüri Mölder</t>
  </si>
  <si>
    <t>Linnasekretar</t>
  </si>
  <si>
    <t>Hooldekodu</t>
  </si>
  <si>
    <t>masinate, seadmete soetamine</t>
  </si>
  <si>
    <t>inventari soetamine</t>
  </si>
  <si>
    <t xml:space="preserve">allikas*
</t>
  </si>
  <si>
    <t>töötajate
töötasu</t>
  </si>
  <si>
    <t>Töövõtulepingu alusel</t>
  </si>
  <si>
    <t>Erisoodustused</t>
  </si>
  <si>
    <t>personali-
kulude
maksud</t>
  </si>
  <si>
    <t>Adminitreerimiskulud</t>
  </si>
  <si>
    <t>Uurimis- ja arendustööd</t>
  </si>
  <si>
    <t>Lähetused</t>
  </si>
  <si>
    <t>koolitus</t>
  </si>
  <si>
    <t>ruumide ülalp.kulud</t>
  </si>
  <si>
    <t>Sõidukite ülalpidamiskulud</t>
  </si>
  <si>
    <t>inventar</t>
  </si>
  <si>
    <t>Masinate- ja seadmete ülalpidamiskulud</t>
  </si>
  <si>
    <t>Meditsiinikulud ja hügieenitarbed</t>
  </si>
  <si>
    <t>üritused</t>
  </si>
  <si>
    <t>Kulud töö ja vormiriietusele</t>
  </si>
  <si>
    <t>Muu erivarustus- ja materjalid</t>
  </si>
  <si>
    <t>Maksude ja riigilõivu kulud</t>
  </si>
  <si>
    <t>Kesklinna Kool</t>
  </si>
  <si>
    <t>VVlg2</t>
  </si>
  <si>
    <t>Kroonuaia Kool</t>
  </si>
  <si>
    <t>Mart Reiniku Kool</t>
  </si>
  <si>
    <t>Maarja Kool</t>
  </si>
  <si>
    <t>Veeriku Kool</t>
  </si>
  <si>
    <t>Haridusosakond</t>
  </si>
  <si>
    <t>KOKKU 09212</t>
  </si>
  <si>
    <t>Annelinna Gümnaasium</t>
  </si>
  <si>
    <t>Descartes´i Lütseum</t>
  </si>
  <si>
    <t>Forseliuse Kool</t>
  </si>
  <si>
    <t>Herbert Masingu Kool</t>
  </si>
  <si>
    <t>Hugo Treffneri Gümnaasium</t>
  </si>
  <si>
    <t>Jaan Poska Gümnaasium</t>
  </si>
  <si>
    <t>Karlova Gümnaasium</t>
  </si>
  <si>
    <t>Kivilinna Gümnaasium</t>
  </si>
  <si>
    <t>Kommertsgümnaasium</t>
  </si>
  <si>
    <t>Kunstigümnaasium</t>
  </si>
  <si>
    <t>Miina Härma Gümnaasium</t>
  </si>
  <si>
    <t>Raatuse Kool</t>
  </si>
  <si>
    <t>Tamme Gümnaasium</t>
  </si>
  <si>
    <t>Vene Lütseum</t>
  </si>
  <si>
    <t>KOKKU 09220</t>
  </si>
  <si>
    <t>Täiskasvanute Gümnaasium</t>
  </si>
  <si>
    <t>KOKKU 09221</t>
  </si>
  <si>
    <t>KOKKU 01112</t>
  </si>
  <si>
    <t>Hariduse Tugiteenuste Keskus</t>
  </si>
  <si>
    <t>KOKKU 09609</t>
  </si>
  <si>
    <t>Kokku 09600</t>
  </si>
  <si>
    <t>* VVlg2 - riigi toetusfondist hariduskuludeks</t>
  </si>
  <si>
    <t>Ümberpaigutused koolide finantserimiseelarvetes asutuste ja kuluklassifikaatori lõikes (eurodes)</t>
  </si>
  <si>
    <t>Linnasekretär</t>
  </si>
  <si>
    <t>Koolieelsed lasteasutused 
kokku (09110), sh.</t>
  </si>
  <si>
    <t xml:space="preserve">KOKKU 
</t>
  </si>
  <si>
    <t>põhivara
soetamine</t>
  </si>
  <si>
    <t>eraldis</t>
  </si>
  <si>
    <t>sihtotstarbeline toetus põhivara soetamiseks</t>
  </si>
  <si>
    <t>lepinguline
töötasu</t>
  </si>
  <si>
    <t>tööjõukulude
maksud</t>
  </si>
  <si>
    <t>ruumide majandamiskulud</t>
  </si>
  <si>
    <t>rajatiste maj.kulud</t>
  </si>
  <si>
    <t>sõidukite ülalpidamiskulud</t>
  </si>
  <si>
    <t>IKT kulud</t>
  </si>
  <si>
    <t>inventarikulud</t>
  </si>
  <si>
    <t>toitlustuskulud</t>
  </si>
  <si>
    <t>meditsiinikulud</t>
  </si>
  <si>
    <t>õppekulud</t>
  </si>
  <si>
    <t>kulud üritustele</t>
  </si>
  <si>
    <t>muu erivarustus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</si>
  <si>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</si>
  <si>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</si>
  <si>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</si>
  <si>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</si>
  <si>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</si>
  <si>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</si>
  <si>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</si>
  <si>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</si>
  <si>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</si>
  <si>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</si>
  <si>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</si>
  <si>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</si>
  <si>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</si>
  <si>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</si>
  <si>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</si>
  <si>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</si>
  <si>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</si>
  <si>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</si>
  <si>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</si>
  <si>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</si>
  <si>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</si>
  <si>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</si>
  <si>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</si>
  <si>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</si>
  <si>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</si>
  <si>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</si>
  <si>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</si>
  <si>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</si>
  <si>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</si>
  <si>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>Tartu Maarjamõisa Lasteaed</t>
  </si>
  <si>
    <t>Haridusosakond (linn)</t>
  </si>
  <si>
    <t>Ümberpaigutused koolieelsete lasteasutuste finantserimiseelarvetes asutuste ja kuluklassifikaatori lõikes (eurodes)</t>
  </si>
  <si>
    <t>*13 - investeerimiskulud majandamiseelarves omatulude arvel, 23- põhitegevuskulud majandamiseelarves omatulude arvel</t>
  </si>
  <si>
    <t xml:space="preserve">Ümberpaigutused Sotsiaalabi osakonna 2013. a eelarves asutuste ja kululiikide lõikes </t>
  </si>
</sst>
</file>

<file path=xl/styles.xml><?xml version="1.0" encoding="utf-8"?>
<styleSheet xmlns="http://schemas.openxmlformats.org/spreadsheetml/2006/main">
  <numFmts count="7">
    <numFmt numFmtId="43" formatCode="_-* #,##0.00\ _k_r_-;\-* #,##0.00\ _k_r_-;_-* &quot;-&quot;??\ _k_r_-;_-@_-"/>
    <numFmt numFmtId="164" formatCode="#,##0.0"/>
    <numFmt numFmtId="165" formatCode="_-* #,##0.00\ _€_-;\-* #,##0.00\ _€_-;_-* &quot;-&quot;??\ _€_-;_-@_-"/>
    <numFmt numFmtId="166" formatCode="_-* #,##0.0\ _k_r_-;\-* #,##0.0\ _k_r_-;_-* &quot;-&quot;??\ _k_r_-;_-@_-"/>
    <numFmt numFmtId="167" formatCode="#,##0_ ;\-#,##0\ "/>
    <numFmt numFmtId="168" formatCode="_-* #,##0\ _k_r_-;\-* #,##0\ _k_r_-;_-* \-??\ _k_r_-;_-@_-"/>
    <numFmt numFmtId="169" formatCode="0_ ;\-0\ 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i/>
      <sz val="10"/>
      <color theme="3" tint="-0.249977111117893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name val="Arial"/>
      <family val="2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5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4" fillId="0" borderId="1" xfId="0" applyFont="1" applyFill="1" applyBorder="1" applyAlignment="1">
      <alignment horizontal="right" wrapText="1"/>
    </xf>
    <xf numFmtId="0" fontId="5" fillId="0" borderId="1" xfId="0" quotePrefix="1" applyFont="1" applyFill="1" applyBorder="1" applyAlignment="1">
      <alignment horizontal="right"/>
    </xf>
    <xf numFmtId="3" fontId="4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7" fillId="0" borderId="1" xfId="0" quotePrefix="1" applyFont="1" applyFill="1" applyBorder="1" applyAlignment="1">
      <alignment horizontal="right"/>
    </xf>
    <xf numFmtId="3" fontId="6" fillId="0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quotePrefix="1" applyFont="1" applyFill="1" applyBorder="1" applyAlignment="1">
      <alignment horizontal="right"/>
    </xf>
    <xf numFmtId="3" fontId="6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164" fontId="11" fillId="0" borderId="0" xfId="0" applyNumberFormat="1" applyFont="1" applyFill="1" applyBorder="1"/>
    <xf numFmtId="0" fontId="4" fillId="0" borderId="0" xfId="0" quotePrefix="1" applyFont="1" applyFill="1" applyBorder="1" applyAlignment="1">
      <alignment wrapText="1"/>
    </xf>
    <xf numFmtId="0" fontId="4" fillId="0" borderId="0" xfId="0" applyFont="1"/>
    <xf numFmtId="164" fontId="12" fillId="0" borderId="0" xfId="0" applyNumberFormat="1" applyFont="1"/>
    <xf numFmtId="164" fontId="13" fillId="0" borderId="0" xfId="0" applyNumberFormat="1" applyFont="1"/>
    <xf numFmtId="0" fontId="0" fillId="0" borderId="0" xfId="0"/>
    <xf numFmtId="0" fontId="9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6" fontId="9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2" xfId="1" applyNumberFormat="1" applyFont="1" applyFill="1" applyBorder="1" applyAlignment="1" applyProtection="1">
      <alignment horizontal="center" vertical="center" textRotation="90" wrapText="1"/>
    </xf>
    <xf numFmtId="166" fontId="9" fillId="0" borderId="1" xfId="1" applyNumberFormat="1" applyFont="1" applyBorder="1" applyAlignment="1" applyProtection="1">
      <alignment horizontal="center" vertical="center" textRotation="90" wrapText="1"/>
    </xf>
    <xf numFmtId="0" fontId="9" fillId="0" borderId="2" xfId="2" applyFont="1" applyBorder="1"/>
    <xf numFmtId="0" fontId="9" fillId="0" borderId="1" xfId="2" applyFont="1" applyBorder="1"/>
    <xf numFmtId="1" fontId="8" fillId="0" borderId="1" xfId="1" applyNumberFormat="1" applyFont="1" applyBorder="1" applyAlignment="1" applyProtection="1">
      <alignment horizontal="center"/>
      <protection locked="0"/>
    </xf>
    <xf numFmtId="1" fontId="8" fillId="0" borderId="1" xfId="1" applyNumberFormat="1" applyFont="1" applyFill="1" applyBorder="1" applyAlignment="1" applyProtection="1">
      <alignment horizontal="center"/>
      <protection locked="0"/>
    </xf>
    <xf numFmtId="3" fontId="9" fillId="2" borderId="12" xfId="2" applyNumberFormat="1" applyFont="1" applyFill="1" applyBorder="1" applyAlignment="1">
      <alignment horizontal="right"/>
    </xf>
    <xf numFmtId="3" fontId="9" fillId="2" borderId="15" xfId="2" applyNumberFormat="1" applyFont="1" applyFill="1" applyBorder="1" applyAlignment="1">
      <alignment horizontal="right"/>
    </xf>
    <xf numFmtId="3" fontId="9" fillId="2" borderId="16" xfId="2" applyNumberFormat="1" applyFont="1" applyFill="1" applyBorder="1" applyAlignment="1">
      <alignment horizontal="right"/>
    </xf>
    <xf numFmtId="3" fontId="9" fillId="2" borderId="17" xfId="2" applyNumberFormat="1" applyFont="1" applyFill="1" applyBorder="1" applyAlignment="1">
      <alignment horizontal="right"/>
    </xf>
    <xf numFmtId="3" fontId="0" fillId="0" borderId="0" xfId="0" applyNumberFormat="1"/>
    <xf numFmtId="167" fontId="9" fillId="2" borderId="11" xfId="0" applyNumberFormat="1" applyFont="1" applyFill="1" applyBorder="1" applyAlignment="1">
      <alignment horizontal="right"/>
    </xf>
    <xf numFmtId="167" fontId="9" fillId="2" borderId="12" xfId="0" applyNumberFormat="1" applyFont="1" applyFill="1" applyBorder="1" applyAlignment="1">
      <alignment horizontal="right"/>
    </xf>
    <xf numFmtId="0" fontId="9" fillId="2" borderId="9" xfId="2" applyFont="1" applyFill="1" applyBorder="1"/>
    <xf numFmtId="3" fontId="9" fillId="2" borderId="7" xfId="2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 applyProtection="1">
      <alignment horizontal="right"/>
      <protection locked="0"/>
    </xf>
    <xf numFmtId="3" fontId="9" fillId="2" borderId="8" xfId="1" applyNumberFormat="1" applyFont="1" applyFill="1" applyBorder="1" applyAlignment="1" applyProtection="1">
      <alignment horizontal="right"/>
      <protection locked="0"/>
    </xf>
    <xf numFmtId="0" fontId="9" fillId="2" borderId="4" xfId="2" applyFont="1" applyFill="1" applyBorder="1"/>
    <xf numFmtId="3" fontId="9" fillId="2" borderId="13" xfId="2" applyNumberFormat="1" applyFont="1" applyFill="1" applyBorder="1" applyAlignment="1">
      <alignment horizontal="right"/>
    </xf>
    <xf numFmtId="3" fontId="16" fillId="2" borderId="12" xfId="2" applyNumberFormat="1" applyFont="1" applyFill="1" applyBorder="1" applyAlignment="1">
      <alignment horizontal="right"/>
    </xf>
    <xf numFmtId="0" fontId="9" fillId="2" borderId="14" xfId="2" applyFont="1" applyFill="1" applyBorder="1"/>
    <xf numFmtId="3" fontId="8" fillId="2" borderId="3" xfId="2" applyNumberFormat="1" applyFont="1" applyFill="1" applyBorder="1"/>
    <xf numFmtId="3" fontId="8" fillId="2" borderId="18" xfId="2" applyNumberFormat="1" applyFont="1" applyFill="1" applyBorder="1"/>
    <xf numFmtId="167" fontId="9" fillId="2" borderId="6" xfId="0" applyNumberFormat="1" applyFont="1" applyFill="1" applyBorder="1"/>
    <xf numFmtId="167" fontId="9" fillId="2" borderId="7" xfId="0" applyNumberFormat="1" applyFont="1" applyFill="1" applyBorder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167" fontId="9" fillId="2" borderId="11" xfId="0" applyNumberFormat="1" applyFont="1" applyFill="1" applyBorder="1"/>
    <xf numFmtId="167" fontId="9" fillId="2" borderId="15" xfId="0" applyNumberFormat="1" applyFont="1" applyFill="1" applyBorder="1" applyAlignment="1">
      <alignment horizontal="right"/>
    </xf>
    <xf numFmtId="167" fontId="9" fillId="2" borderId="16" xfId="0" applyNumberFormat="1" applyFont="1" applyFill="1" applyBorder="1" applyAlignment="1">
      <alignment horizontal="right"/>
    </xf>
    <xf numFmtId="3" fontId="9" fillId="2" borderId="6" xfId="2" applyNumberFormat="1" applyFont="1" applyFill="1" applyBorder="1" applyAlignment="1">
      <alignment horizontal="right"/>
    </xf>
    <xf numFmtId="3" fontId="8" fillId="2" borderId="23" xfId="2" applyNumberFormat="1" applyFont="1" applyFill="1" applyBorder="1"/>
    <xf numFmtId="3" fontId="8" fillId="2" borderId="21" xfId="2" applyNumberFormat="1" applyFont="1" applyFill="1" applyBorder="1"/>
    <xf numFmtId="3" fontId="16" fillId="2" borderId="16" xfId="2" applyNumberFormat="1" applyFont="1" applyFill="1" applyBorder="1" applyAlignment="1">
      <alignment horizontal="right"/>
    </xf>
    <xf numFmtId="3" fontId="9" fillId="2" borderId="12" xfId="1" applyNumberFormat="1" applyFont="1" applyFill="1" applyBorder="1" applyAlignment="1" applyProtection="1">
      <alignment horizontal="right"/>
      <protection locked="0"/>
    </xf>
    <xf numFmtId="3" fontId="9" fillId="2" borderId="13" xfId="1" applyNumberFormat="1" applyFont="1" applyFill="1" applyBorder="1" applyAlignment="1" applyProtection="1">
      <alignment horizontal="right"/>
      <protection locked="0"/>
    </xf>
    <xf numFmtId="167" fontId="9" fillId="2" borderId="7" xfId="0" applyNumberFormat="1" applyFont="1" applyFill="1" applyBorder="1"/>
    <xf numFmtId="167" fontId="9" fillId="2" borderId="12" xfId="0" applyNumberFormat="1" applyFont="1" applyFill="1" applyBorder="1"/>
    <xf numFmtId="3" fontId="13" fillId="2" borderId="16" xfId="2" applyNumberFormat="1" applyFont="1" applyFill="1" applyBorder="1"/>
    <xf numFmtId="3" fontId="9" fillId="2" borderId="26" xfId="2" applyNumberFormat="1" applyFont="1" applyFill="1" applyBorder="1" applyAlignment="1">
      <alignment horizontal="right"/>
    </xf>
    <xf numFmtId="3" fontId="9" fillId="2" borderId="27" xfId="2" applyNumberFormat="1" applyFont="1" applyFill="1" applyBorder="1" applyAlignment="1">
      <alignment horizontal="right"/>
    </xf>
    <xf numFmtId="3" fontId="9" fillId="2" borderId="26" xfId="2" applyNumberFormat="1" applyFont="1" applyFill="1" applyBorder="1"/>
    <xf numFmtId="3" fontId="9" fillId="2" borderId="27" xfId="2" applyNumberFormat="1" applyFont="1" applyFill="1" applyBorder="1"/>
    <xf numFmtId="0" fontId="9" fillId="0" borderId="2" xfId="2" applyFont="1" applyBorder="1" applyAlignment="1">
      <alignment horizontal="center" textRotation="90" wrapText="1"/>
    </xf>
    <xf numFmtId="166" fontId="9" fillId="0" borderId="3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3" xfId="1" applyNumberFormat="1" applyFont="1" applyBorder="1" applyAlignment="1" applyProtection="1">
      <alignment horizontal="center"/>
      <protection locked="0"/>
    </xf>
    <xf numFmtId="3" fontId="9" fillId="2" borderId="11" xfId="2" applyNumberFormat="1" applyFont="1" applyFill="1" applyBorder="1" applyAlignment="1">
      <alignment horizontal="right"/>
    </xf>
    <xf numFmtId="3" fontId="9" fillId="2" borderId="21" xfId="2" applyNumberFormat="1" applyFont="1" applyFill="1" applyBorder="1" applyAlignment="1">
      <alignment horizontal="right"/>
    </xf>
    <xf numFmtId="3" fontId="9" fillId="2" borderId="21" xfId="2" applyNumberFormat="1" applyFont="1" applyFill="1" applyBorder="1"/>
    <xf numFmtId="3" fontId="8" fillId="2" borderId="5" xfId="2" applyNumberFormat="1" applyFont="1" applyFill="1" applyBorder="1"/>
    <xf numFmtId="3" fontId="8" fillId="2" borderId="10" xfId="2" applyNumberFormat="1" applyFont="1" applyFill="1" applyBorder="1"/>
    <xf numFmtId="3" fontId="8" fillId="2" borderId="19" xfId="2" applyNumberFormat="1" applyFont="1" applyFill="1" applyBorder="1"/>
    <xf numFmtId="3" fontId="8" fillId="2" borderId="1" xfId="2" applyNumberFormat="1" applyFont="1" applyFill="1" applyBorder="1"/>
    <xf numFmtId="0" fontId="9" fillId="2" borderId="2" xfId="2" applyFont="1" applyFill="1" applyBorder="1"/>
    <xf numFmtId="0" fontId="9" fillId="2" borderId="8" xfId="2" applyFont="1" applyFill="1" applyBorder="1"/>
    <xf numFmtId="0" fontId="9" fillId="2" borderId="13" xfId="2" applyFont="1" applyFill="1" applyBorder="1"/>
    <xf numFmtId="0" fontId="9" fillId="2" borderId="17" xfId="2" applyFont="1" applyFill="1" applyBorder="1"/>
    <xf numFmtId="0" fontId="8" fillId="2" borderId="27" xfId="2" applyFont="1" applyFill="1" applyBorder="1"/>
    <xf numFmtId="0" fontId="9" fillId="2" borderId="27" xfId="2" applyFont="1" applyFill="1" applyBorder="1"/>
    <xf numFmtId="0" fontId="8" fillId="2" borderId="20" xfId="2" applyFont="1" applyFill="1" applyBorder="1"/>
    <xf numFmtId="0" fontId="8" fillId="2" borderId="22" xfId="2" applyFont="1" applyFill="1" applyBorder="1" applyAlignment="1">
      <alignment horizontal="right"/>
    </xf>
    <xf numFmtId="0" fontId="8" fillId="2" borderId="2" xfId="2" applyFont="1" applyFill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Fill="1" applyBorder="1"/>
    <xf numFmtId="168" fontId="13" fillId="0" borderId="0" xfId="4" applyNumberFormat="1" applyFont="1" applyFill="1" applyBorder="1" applyAlignment="1" applyProtection="1"/>
    <xf numFmtId="168" fontId="12" fillId="0" borderId="0" xfId="4" applyNumberFormat="1" applyFont="1" applyFill="1" applyBorder="1" applyAlignment="1" applyProtection="1"/>
    <xf numFmtId="168" fontId="17" fillId="0" borderId="0" xfId="4" applyNumberFormat="1" applyFont="1" applyFill="1" applyBorder="1" applyAlignment="1" applyProtection="1"/>
    <xf numFmtId="168" fontId="18" fillId="0" borderId="0" xfId="4" applyNumberFormat="1" applyFont="1" applyFill="1" applyBorder="1" applyAlignment="1" applyProtection="1"/>
    <xf numFmtId="168" fontId="19" fillId="0" borderId="0" xfId="4" applyNumberFormat="1" applyFont="1" applyFill="1" applyBorder="1" applyAlignment="1" applyProtection="1"/>
    <xf numFmtId="168" fontId="20" fillId="0" borderId="0" xfId="4" applyNumberFormat="1" applyFont="1" applyFill="1" applyBorder="1" applyAlignment="1" applyProtection="1"/>
    <xf numFmtId="168" fontId="21" fillId="0" borderId="0" xfId="4" applyNumberFormat="1" applyFont="1" applyFill="1" applyBorder="1" applyAlignment="1" applyProtection="1"/>
    <xf numFmtId="168" fontId="22" fillId="0" borderId="7" xfId="4" applyNumberFormat="1" applyFont="1" applyFill="1" applyBorder="1" applyAlignment="1" applyProtection="1">
      <alignment horizontal="center" vertical="center" textRotation="90" wrapText="1"/>
    </xf>
    <xf numFmtId="168" fontId="22" fillId="0" borderId="8" xfId="4" applyNumberFormat="1" applyFont="1" applyFill="1" applyBorder="1" applyAlignment="1" applyProtection="1">
      <alignment horizontal="center" vertical="center" textRotation="90" wrapText="1"/>
    </xf>
    <xf numFmtId="167" fontId="22" fillId="0" borderId="12" xfId="4" applyNumberFormat="1" applyFont="1" applyFill="1" applyBorder="1" applyAlignment="1" applyProtection="1"/>
    <xf numFmtId="167" fontId="22" fillId="0" borderId="13" xfId="4" applyNumberFormat="1" applyFont="1" applyFill="1" applyBorder="1" applyAlignment="1" applyProtection="1"/>
    <xf numFmtId="167" fontId="22" fillId="0" borderId="16" xfId="4" applyNumberFormat="1" applyFont="1" applyFill="1" applyBorder="1" applyAlignment="1" applyProtection="1"/>
    <xf numFmtId="167" fontId="22" fillId="0" borderId="17" xfId="4" applyNumberFormat="1" applyFont="1" applyFill="1" applyBorder="1" applyAlignment="1" applyProtection="1"/>
    <xf numFmtId="169" fontId="9" fillId="0" borderId="28" xfId="4" applyNumberFormat="1" applyFont="1" applyFill="1" applyBorder="1" applyAlignment="1" applyProtection="1">
      <alignment horizontal="center" vertical="center" wrapText="1"/>
    </xf>
    <xf numFmtId="169" fontId="9" fillId="0" borderId="28" xfId="4" applyNumberFormat="1" applyFont="1" applyFill="1" applyBorder="1" applyAlignment="1" applyProtection="1">
      <alignment horizontal="center" vertical="center"/>
    </xf>
    <xf numFmtId="169" fontId="9" fillId="0" borderId="29" xfId="4" applyNumberFormat="1" applyFont="1" applyFill="1" applyBorder="1" applyAlignment="1" applyProtection="1">
      <alignment horizontal="center" vertical="center"/>
    </xf>
    <xf numFmtId="167" fontId="8" fillId="0" borderId="24" xfId="4" applyNumberFormat="1" applyFont="1" applyFill="1" applyBorder="1" applyAlignment="1" applyProtection="1"/>
    <xf numFmtId="167" fontId="22" fillId="0" borderId="24" xfId="4" applyNumberFormat="1" applyFont="1" applyFill="1" applyBorder="1" applyAlignment="1" applyProtection="1"/>
    <xf numFmtId="167" fontId="9" fillId="0" borderId="24" xfId="4" applyNumberFormat="1" applyFont="1" applyFill="1" applyBorder="1" applyAlignment="1" applyProtection="1"/>
    <xf numFmtId="167" fontId="22" fillId="0" borderId="25" xfId="4" applyNumberFormat="1" applyFont="1" applyFill="1" applyBorder="1" applyAlignment="1" applyProtection="1"/>
    <xf numFmtId="167" fontId="8" fillId="0" borderId="1" xfId="4" applyNumberFormat="1" applyFont="1" applyFill="1" applyBorder="1" applyAlignment="1" applyProtection="1"/>
    <xf numFmtId="168" fontId="22" fillId="0" borderId="9" xfId="4" applyNumberFormat="1" applyFont="1" applyFill="1" applyBorder="1" applyAlignment="1" applyProtection="1"/>
    <xf numFmtId="168" fontId="22" fillId="0" borderId="14" xfId="4" applyNumberFormat="1" applyFont="1" applyFill="1" applyBorder="1" applyAlignment="1" applyProtection="1"/>
    <xf numFmtId="168" fontId="22" fillId="0" borderId="6" xfId="4" applyNumberFormat="1" applyFont="1" applyFill="1" applyBorder="1" applyAlignment="1" applyProtection="1">
      <alignment horizontal="center" vertical="center" textRotation="90" wrapText="1"/>
    </xf>
    <xf numFmtId="169" fontId="9" fillId="0" borderId="30" xfId="4" applyNumberFormat="1" applyFont="1" applyFill="1" applyBorder="1" applyAlignment="1" applyProtection="1">
      <alignment horizontal="center" vertical="center" wrapText="1"/>
    </xf>
    <xf numFmtId="167" fontId="22" fillId="0" borderId="31" xfId="4" applyNumberFormat="1" applyFont="1" applyFill="1" applyBorder="1" applyAlignment="1" applyProtection="1"/>
    <xf numFmtId="167" fontId="22" fillId="0" borderId="11" xfId="4" applyNumberFormat="1" applyFont="1" applyFill="1" applyBorder="1" applyAlignment="1" applyProtection="1"/>
    <xf numFmtId="167" fontId="8" fillId="0" borderId="11" xfId="4" applyNumberFormat="1" applyFont="1" applyFill="1" applyBorder="1" applyAlignment="1" applyProtection="1"/>
    <xf numFmtId="167" fontId="8" fillId="0" borderId="15" xfId="4" applyNumberFormat="1" applyFont="1" applyFill="1" applyBorder="1" applyAlignment="1" applyProtection="1"/>
    <xf numFmtId="0" fontId="15" fillId="0" borderId="0" xfId="0" applyFont="1" applyAlignment="1">
      <alignment horizontal="center" wrapText="1"/>
    </xf>
    <xf numFmtId="168" fontId="8" fillId="0" borderId="4" xfId="4" applyNumberFormat="1" applyFont="1" applyFill="1" applyBorder="1" applyAlignment="1" applyProtection="1">
      <alignment horizontal="center" wrapText="1"/>
    </xf>
    <xf numFmtId="168" fontId="8" fillId="0" borderId="9" xfId="4" applyNumberFormat="1" applyFont="1" applyFill="1" applyBorder="1" applyAlignment="1" applyProtection="1">
      <alignment horizontal="center" wrapText="1"/>
    </xf>
    <xf numFmtId="168" fontId="8" fillId="0" borderId="1" xfId="4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/>
  </cellXfs>
  <cellStyles count="5">
    <cellStyle name="Comma" xfId="4" builtinId="3"/>
    <cellStyle name="Comma 2" xfId="3"/>
    <cellStyle name="Comma 3" xfId="1"/>
    <cellStyle name="Normal" xfId="0" builtinId="0"/>
    <cellStyle name="Normal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>
      <pane xSplit="4" ySplit="6" topLeftCell="E7" activePane="bottomRight" state="frozen"/>
      <selection pane="topRight" activeCell="F1" sqref="F1"/>
      <selection pane="bottomLeft" activeCell="A9" sqref="A9"/>
      <selection pane="bottomRight" activeCell="D16" sqref="D16"/>
    </sheetView>
  </sheetViews>
  <sheetFormatPr defaultRowHeight="15"/>
  <cols>
    <col min="1" max="1" width="23.28515625" customWidth="1"/>
    <col min="2" max="2" width="5.28515625" bestFit="1" customWidth="1"/>
    <col min="3" max="3" width="3.140625" bestFit="1" customWidth="1"/>
    <col min="4" max="5" width="8" bestFit="1" customWidth="1"/>
    <col min="6" max="6" width="6.42578125" bestFit="1" customWidth="1"/>
    <col min="7" max="7" width="6" bestFit="1" customWidth="1"/>
    <col min="8" max="8" width="7" bestFit="1" customWidth="1"/>
    <col min="9" max="9" width="6" bestFit="1" customWidth="1"/>
    <col min="10" max="10" width="6.42578125" bestFit="1" customWidth="1"/>
    <col min="11" max="11" width="6" bestFit="1" customWidth="1"/>
    <col min="12" max="12" width="6.42578125" bestFit="1" customWidth="1"/>
  </cols>
  <sheetData>
    <row r="2" spans="1:12">
      <c r="A2" s="2" t="s">
        <v>124</v>
      </c>
      <c r="B2" s="1"/>
      <c r="C2" s="1"/>
      <c r="E2" s="1"/>
      <c r="F2" s="1"/>
      <c r="G2" s="1"/>
      <c r="H2" s="1"/>
      <c r="I2" s="1"/>
      <c r="J2" s="1"/>
      <c r="K2" s="1"/>
      <c r="L2" s="1"/>
    </row>
    <row r="3" spans="1:12">
      <c r="B3" s="1"/>
      <c r="C3" s="1"/>
      <c r="D3" s="2"/>
      <c r="E3" s="1"/>
      <c r="F3" s="1"/>
      <c r="G3" s="1"/>
      <c r="H3" s="1" t="s">
        <v>0</v>
      </c>
      <c r="I3" s="1"/>
      <c r="J3" s="1"/>
      <c r="K3" s="1"/>
      <c r="L3" s="1"/>
    </row>
    <row r="4" spans="1:12">
      <c r="E4" s="3"/>
      <c r="F4" s="3"/>
    </row>
    <row r="5" spans="1:12" ht="95.25">
      <c r="A5" s="4" t="s">
        <v>1</v>
      </c>
      <c r="B5" s="5" t="s">
        <v>2</v>
      </c>
      <c r="C5" s="5" t="s">
        <v>3</v>
      </c>
      <c r="D5" s="6" t="s">
        <v>4</v>
      </c>
      <c r="E5" s="5" t="s">
        <v>22</v>
      </c>
      <c r="F5" s="5" t="s">
        <v>23</v>
      </c>
      <c r="G5" s="5" t="s">
        <v>6</v>
      </c>
      <c r="H5" s="5" t="s">
        <v>7</v>
      </c>
      <c r="I5" s="5" t="s">
        <v>8</v>
      </c>
      <c r="J5" s="5" t="s">
        <v>9</v>
      </c>
      <c r="K5" s="7" t="s">
        <v>10</v>
      </c>
      <c r="L5" s="5" t="s">
        <v>11</v>
      </c>
    </row>
    <row r="6" spans="1:12">
      <c r="A6" s="8" t="s">
        <v>14</v>
      </c>
      <c r="B6" s="9"/>
      <c r="C6" s="9"/>
      <c r="D6" s="10"/>
      <c r="E6" s="11">
        <v>1554</v>
      </c>
      <c r="F6" s="11">
        <v>1556</v>
      </c>
      <c r="G6" s="11">
        <v>5500</v>
      </c>
      <c r="H6" s="11">
        <v>5502</v>
      </c>
      <c r="I6" s="11">
        <v>5503</v>
      </c>
      <c r="J6" s="11">
        <v>5504</v>
      </c>
      <c r="K6" s="11">
        <v>5514</v>
      </c>
      <c r="L6" s="11">
        <v>5515</v>
      </c>
    </row>
    <row r="7" spans="1:12">
      <c r="A7" s="13" t="s">
        <v>21</v>
      </c>
      <c r="B7" s="14">
        <v>10200</v>
      </c>
      <c r="C7" s="14">
        <v>23</v>
      </c>
      <c r="D7" s="12">
        <f>SUM(E7:L7)</f>
        <v>0</v>
      </c>
      <c r="E7" s="15"/>
      <c r="F7" s="15"/>
      <c r="G7" s="15"/>
      <c r="H7" s="15"/>
      <c r="I7" s="15"/>
      <c r="J7" s="15"/>
      <c r="K7" s="15">
        <v>-1100</v>
      </c>
      <c r="L7" s="15">
        <v>1100</v>
      </c>
    </row>
    <row r="8" spans="1:12">
      <c r="A8" s="13" t="s">
        <v>21</v>
      </c>
      <c r="B8" s="14">
        <v>10200</v>
      </c>
      <c r="C8" s="14">
        <v>13</v>
      </c>
      <c r="D8" s="12">
        <f>SUM(E8:L8)</f>
        <v>0</v>
      </c>
      <c r="E8" s="15">
        <f>-8760-1300-1900</f>
        <v>-11960</v>
      </c>
      <c r="F8" s="15">
        <v>8760</v>
      </c>
      <c r="G8" s="15"/>
      <c r="H8" s="15"/>
      <c r="I8" s="15"/>
      <c r="J8" s="15"/>
      <c r="K8" s="15"/>
      <c r="L8" s="15">
        <f>1300+1900</f>
        <v>3200</v>
      </c>
    </row>
    <row r="9" spans="1:12">
      <c r="A9" s="13" t="s">
        <v>16</v>
      </c>
      <c r="B9" s="14">
        <v>10200</v>
      </c>
      <c r="C9" s="14">
        <v>23</v>
      </c>
      <c r="D9" s="12">
        <f>SUM(E9:L9)</f>
        <v>0</v>
      </c>
      <c r="E9" s="15"/>
      <c r="F9" s="15"/>
      <c r="G9" s="15">
        <v>-350</v>
      </c>
      <c r="H9" s="15"/>
      <c r="I9" s="15"/>
      <c r="J9" s="15">
        <v>350</v>
      </c>
      <c r="K9" s="15"/>
      <c r="L9" s="15"/>
    </row>
    <row r="10" spans="1:12">
      <c r="A10" s="16" t="s">
        <v>17</v>
      </c>
      <c r="B10" s="17"/>
      <c r="C10" s="17"/>
      <c r="D10" s="12">
        <f>SUM(E10:L10)</f>
        <v>0</v>
      </c>
      <c r="E10" s="18">
        <f>SUM(E7:E9)</f>
        <v>-11960</v>
      </c>
      <c r="F10" s="18">
        <f>SUM(F7:F9)</f>
        <v>8760</v>
      </c>
      <c r="G10" s="18">
        <f t="shared" ref="G10:L10" si="0">SUM(G7:G9)</f>
        <v>-350</v>
      </c>
      <c r="H10" s="18">
        <f t="shared" si="0"/>
        <v>0</v>
      </c>
      <c r="I10" s="18">
        <f t="shared" si="0"/>
        <v>0</v>
      </c>
      <c r="J10" s="18">
        <f t="shared" si="0"/>
        <v>350</v>
      </c>
      <c r="K10" s="18">
        <f t="shared" si="0"/>
        <v>-1100</v>
      </c>
      <c r="L10" s="18">
        <f t="shared" si="0"/>
        <v>4300</v>
      </c>
    </row>
    <row r="11" spans="1:12">
      <c r="A11" s="19"/>
      <c r="B11" s="20"/>
      <c r="C11" s="20"/>
      <c r="D11" s="21"/>
      <c r="E11" s="22"/>
      <c r="F11" s="22"/>
      <c r="G11" s="23"/>
      <c r="H11" s="23"/>
      <c r="I11" s="23"/>
      <c r="J11" s="23"/>
      <c r="K11" s="23"/>
      <c r="L11" s="23"/>
    </row>
    <row r="12" spans="1:12">
      <c r="A12" s="132" t="s">
        <v>123</v>
      </c>
      <c r="B12" s="133"/>
      <c r="C12" s="133"/>
      <c r="D12" s="134"/>
      <c r="E12" s="133"/>
      <c r="F12" s="133"/>
      <c r="G12" s="133"/>
      <c r="H12" s="133"/>
      <c r="I12" s="133"/>
      <c r="J12" s="133"/>
      <c r="K12" s="23"/>
      <c r="L12" s="23"/>
    </row>
    <row r="13" spans="1:12">
      <c r="A13" s="24"/>
      <c r="B13" s="20"/>
      <c r="C13" s="20"/>
      <c r="D13" s="25"/>
      <c r="E13" s="26"/>
      <c r="F13" s="26"/>
      <c r="G13" s="26"/>
      <c r="H13" s="26"/>
      <c r="I13" s="26"/>
      <c r="J13" s="26"/>
      <c r="K13" s="26"/>
      <c r="L13" s="26"/>
    </row>
    <row r="14" spans="1:12">
      <c r="A14" s="27" t="s">
        <v>18</v>
      </c>
      <c r="B14" s="20"/>
      <c r="C14" s="20"/>
      <c r="D14" s="25"/>
      <c r="E14" s="26"/>
      <c r="F14" s="26"/>
      <c r="G14" s="26"/>
      <c r="H14" s="26"/>
      <c r="I14" s="26"/>
      <c r="J14" s="26"/>
      <c r="K14" s="26"/>
      <c r="L14" s="26"/>
    </row>
    <row r="15" spans="1:12">
      <c r="A15" s="28"/>
      <c r="E15" s="3"/>
      <c r="F15" s="3"/>
    </row>
    <row r="16" spans="1:12">
      <c r="A16" s="28" t="s">
        <v>19</v>
      </c>
      <c r="E16" s="3"/>
      <c r="F16" s="3"/>
    </row>
    <row r="17" spans="1:6">
      <c r="A17" s="28" t="s">
        <v>20</v>
      </c>
      <c r="D17" s="29"/>
      <c r="E17" s="30"/>
      <c r="F17" s="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&amp;RLisa 1
Tartu Linnavalitsuse 3.12.2013. a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 summaryRight="0"/>
  </sheetPr>
  <dimension ref="A2:Z59"/>
  <sheetViews>
    <sheetView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E39" sqref="E39"/>
    </sheetView>
  </sheetViews>
  <sheetFormatPr defaultRowHeight="15"/>
  <cols>
    <col min="1" max="1" width="25" bestFit="1" customWidth="1"/>
    <col min="2" max="2" width="5.7109375" bestFit="1" customWidth="1"/>
    <col min="3" max="3" width="7.42578125" bestFit="1" customWidth="1"/>
    <col min="4" max="22" width="8.85546875" customWidth="1"/>
  </cols>
  <sheetData>
    <row r="2" spans="1:22">
      <c r="A2" s="97"/>
      <c r="B2" s="97"/>
      <c r="C2" s="128" t="s">
        <v>72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97"/>
      <c r="Q2" s="97"/>
      <c r="R2" s="97"/>
      <c r="S2" s="97"/>
      <c r="T2" s="97"/>
      <c r="U2" s="97"/>
      <c r="V2" s="97"/>
    </row>
    <row r="4" spans="1:22" ht="78.75">
      <c r="A4" s="32"/>
      <c r="B4" s="78" t="s">
        <v>24</v>
      </c>
      <c r="C4" s="33" t="s">
        <v>4</v>
      </c>
      <c r="D4" s="79" t="s">
        <v>25</v>
      </c>
      <c r="E4" s="34" t="s">
        <v>26</v>
      </c>
      <c r="F4" s="34" t="s">
        <v>27</v>
      </c>
      <c r="G4" s="34" t="s">
        <v>28</v>
      </c>
      <c r="H4" s="35" t="s">
        <v>29</v>
      </c>
      <c r="I4" s="35" t="s">
        <v>30</v>
      </c>
      <c r="J4" s="35" t="s">
        <v>31</v>
      </c>
      <c r="K4" s="35" t="s">
        <v>32</v>
      </c>
      <c r="L4" s="36" t="s">
        <v>33</v>
      </c>
      <c r="M4" s="36" t="s">
        <v>34</v>
      </c>
      <c r="N4" s="36" t="s">
        <v>10</v>
      </c>
      <c r="O4" s="36" t="s">
        <v>35</v>
      </c>
      <c r="P4" s="36" t="s">
        <v>36</v>
      </c>
      <c r="Q4" s="36" t="s">
        <v>37</v>
      </c>
      <c r="R4" s="36" t="s">
        <v>12</v>
      </c>
      <c r="S4" s="36" t="s">
        <v>38</v>
      </c>
      <c r="T4" s="36" t="s">
        <v>39</v>
      </c>
      <c r="U4" s="36" t="s">
        <v>40</v>
      </c>
      <c r="V4" s="37" t="s">
        <v>41</v>
      </c>
    </row>
    <row r="5" spans="1:22">
      <c r="A5" s="38"/>
      <c r="B5" s="38"/>
      <c r="C5" s="39"/>
      <c r="D5" s="80">
        <v>5002</v>
      </c>
      <c r="E5" s="40">
        <v>5005</v>
      </c>
      <c r="F5" s="40">
        <v>505</v>
      </c>
      <c r="G5" s="40">
        <v>506</v>
      </c>
      <c r="H5" s="40">
        <v>5500</v>
      </c>
      <c r="I5" s="40">
        <v>5502</v>
      </c>
      <c r="J5" s="40">
        <v>5503</v>
      </c>
      <c r="K5" s="40">
        <v>5504</v>
      </c>
      <c r="L5" s="41">
        <v>5511</v>
      </c>
      <c r="M5" s="41">
        <v>5513</v>
      </c>
      <c r="N5" s="41">
        <v>5514</v>
      </c>
      <c r="O5" s="41">
        <v>5515</v>
      </c>
      <c r="P5" s="41">
        <v>5516</v>
      </c>
      <c r="Q5" s="41">
        <v>5522</v>
      </c>
      <c r="R5" s="41">
        <v>5524</v>
      </c>
      <c r="S5" s="41">
        <v>5525</v>
      </c>
      <c r="T5" s="41">
        <v>5532</v>
      </c>
      <c r="U5" s="41">
        <v>5539</v>
      </c>
      <c r="V5" s="41">
        <v>601</v>
      </c>
    </row>
    <row r="6" spans="1:22">
      <c r="A6" s="53" t="s">
        <v>42</v>
      </c>
      <c r="B6" s="89" t="s">
        <v>43</v>
      </c>
      <c r="C6" s="84">
        <f t="shared" ref="C6:C14" si="0">SUM(D6:V6)</f>
        <v>0</v>
      </c>
      <c r="D6" s="65">
        <v>-110</v>
      </c>
      <c r="E6" s="50">
        <v>110</v>
      </c>
      <c r="F6" s="50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1:22">
      <c r="A7" s="49" t="s">
        <v>42</v>
      </c>
      <c r="B7" s="90"/>
      <c r="C7" s="85">
        <f t="shared" si="0"/>
        <v>0</v>
      </c>
      <c r="D7" s="81">
        <v>-5389</v>
      </c>
      <c r="E7" s="42">
        <v>600</v>
      </c>
      <c r="F7" s="42"/>
      <c r="G7" s="69">
        <v>-1628</v>
      </c>
      <c r="H7" s="69">
        <v>-1000</v>
      </c>
      <c r="I7" s="69"/>
      <c r="J7" s="69"/>
      <c r="K7" s="69"/>
      <c r="L7" s="69">
        <v>3221</v>
      </c>
      <c r="M7" s="69"/>
      <c r="N7" s="69"/>
      <c r="O7" s="69">
        <v>2796</v>
      </c>
      <c r="P7" s="69">
        <v>500</v>
      </c>
      <c r="Q7" s="69">
        <v>100</v>
      </c>
      <c r="R7" s="69"/>
      <c r="S7" s="69">
        <v>800</v>
      </c>
      <c r="T7" s="69"/>
      <c r="U7" s="69"/>
      <c r="V7" s="70"/>
    </row>
    <row r="8" spans="1:22">
      <c r="A8" s="49" t="s">
        <v>44</v>
      </c>
      <c r="B8" s="90"/>
      <c r="C8" s="85">
        <f t="shared" si="0"/>
        <v>5000</v>
      </c>
      <c r="D8" s="81">
        <v>-13269</v>
      </c>
      <c r="E8" s="42">
        <v>20</v>
      </c>
      <c r="F8" s="42"/>
      <c r="G8" s="42">
        <v>-4504</v>
      </c>
      <c r="H8" s="42">
        <v>2000</v>
      </c>
      <c r="I8" s="42"/>
      <c r="J8" s="42"/>
      <c r="K8" s="42">
        <v>200</v>
      </c>
      <c r="L8" s="42">
        <v>14953</v>
      </c>
      <c r="M8" s="42"/>
      <c r="N8" s="42">
        <v>500</v>
      </c>
      <c r="O8" s="42">
        <v>2000</v>
      </c>
      <c r="P8" s="42"/>
      <c r="Q8" s="42">
        <v>500</v>
      </c>
      <c r="R8" s="42"/>
      <c r="S8" s="42">
        <v>2600</v>
      </c>
      <c r="T8" s="42"/>
      <c r="U8" s="42"/>
      <c r="V8" s="54"/>
    </row>
    <row r="9" spans="1:22">
      <c r="A9" s="49" t="s">
        <v>44</v>
      </c>
      <c r="B9" s="90" t="s">
        <v>43</v>
      </c>
      <c r="C9" s="85">
        <f t="shared" si="0"/>
        <v>0</v>
      </c>
      <c r="D9" s="81">
        <v>-5324</v>
      </c>
      <c r="E9" s="42"/>
      <c r="F9" s="42"/>
      <c r="G9" s="42">
        <v>-1810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>
        <v>7134</v>
      </c>
      <c r="S9" s="42"/>
      <c r="T9" s="42"/>
      <c r="U9" s="42"/>
      <c r="V9" s="54"/>
    </row>
    <row r="10" spans="1:22">
      <c r="A10" s="49" t="s">
        <v>45</v>
      </c>
      <c r="B10" s="90"/>
      <c r="C10" s="85">
        <f t="shared" si="0"/>
        <v>600</v>
      </c>
      <c r="D10" s="81"/>
      <c r="E10" s="42"/>
      <c r="F10" s="42"/>
      <c r="G10" s="42"/>
      <c r="H10" s="42"/>
      <c r="I10" s="42"/>
      <c r="J10" s="42"/>
      <c r="K10" s="42"/>
      <c r="L10" s="42">
        <v>3000</v>
      </c>
      <c r="M10" s="55"/>
      <c r="N10" s="42"/>
      <c r="O10" s="42"/>
      <c r="P10" s="42"/>
      <c r="Q10" s="42"/>
      <c r="R10" s="42">
        <v>-2400</v>
      </c>
      <c r="S10" s="42"/>
      <c r="T10" s="42"/>
      <c r="U10" s="42"/>
      <c r="V10" s="54"/>
    </row>
    <row r="11" spans="1:22">
      <c r="A11" s="49" t="s">
        <v>45</v>
      </c>
      <c r="B11" s="90" t="s">
        <v>43</v>
      </c>
      <c r="C11" s="85">
        <f t="shared" si="0"/>
        <v>0</v>
      </c>
      <c r="D11" s="81"/>
      <c r="E11" s="42"/>
      <c r="F11" s="42"/>
      <c r="G11" s="42"/>
      <c r="H11" s="42"/>
      <c r="I11" s="42"/>
      <c r="J11" s="42"/>
      <c r="K11" s="42">
        <v>4500</v>
      </c>
      <c r="L11" s="42"/>
      <c r="M11" s="42"/>
      <c r="N11" s="42"/>
      <c r="O11" s="42"/>
      <c r="P11" s="42"/>
      <c r="Q11" s="42"/>
      <c r="R11" s="42">
        <v>-4500</v>
      </c>
      <c r="S11" s="42"/>
      <c r="T11" s="42"/>
      <c r="U11" s="42"/>
      <c r="V11" s="54"/>
    </row>
    <row r="12" spans="1:22">
      <c r="A12" s="49" t="s">
        <v>46</v>
      </c>
      <c r="B12" s="90"/>
      <c r="C12" s="85">
        <f t="shared" si="0"/>
        <v>945</v>
      </c>
      <c r="D12" s="81"/>
      <c r="E12" s="42"/>
      <c r="F12" s="42"/>
      <c r="G12" s="42"/>
      <c r="H12" s="42">
        <v>-300</v>
      </c>
      <c r="I12" s="42"/>
      <c r="J12" s="42"/>
      <c r="K12" s="42">
        <v>750</v>
      </c>
      <c r="L12" s="42">
        <v>-1350</v>
      </c>
      <c r="M12" s="42">
        <v>45</v>
      </c>
      <c r="N12" s="42">
        <v>580</v>
      </c>
      <c r="O12" s="42">
        <v>900</v>
      </c>
      <c r="P12" s="42"/>
      <c r="Q12" s="42">
        <v>150</v>
      </c>
      <c r="R12" s="42">
        <v>170</v>
      </c>
      <c r="S12" s="42"/>
      <c r="T12" s="42"/>
      <c r="U12" s="42"/>
      <c r="V12" s="54"/>
    </row>
    <row r="13" spans="1:22">
      <c r="A13" s="49" t="s">
        <v>47</v>
      </c>
      <c r="B13" s="90"/>
      <c r="C13" s="85">
        <f t="shared" si="0"/>
        <v>2000</v>
      </c>
      <c r="D13" s="81"/>
      <c r="E13" s="42"/>
      <c r="F13" s="42"/>
      <c r="G13" s="42"/>
      <c r="H13" s="42">
        <v>200</v>
      </c>
      <c r="I13" s="42"/>
      <c r="J13" s="42"/>
      <c r="K13" s="42"/>
      <c r="L13" s="42">
        <v>2000</v>
      </c>
      <c r="M13" s="42"/>
      <c r="N13" s="42">
        <v>300</v>
      </c>
      <c r="O13" s="42"/>
      <c r="P13" s="42"/>
      <c r="Q13" s="42"/>
      <c r="R13" s="42"/>
      <c r="S13" s="42"/>
      <c r="T13" s="42"/>
      <c r="U13" s="42">
        <v>-500</v>
      </c>
      <c r="V13" s="54"/>
    </row>
    <row r="14" spans="1:22">
      <c r="A14" s="56" t="s">
        <v>48</v>
      </c>
      <c r="B14" s="91"/>
      <c r="C14" s="86">
        <f t="shared" si="0"/>
        <v>2608</v>
      </c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>
        <v>1600</v>
      </c>
      <c r="O14" s="44"/>
      <c r="P14" s="44"/>
      <c r="Q14" s="44"/>
      <c r="R14" s="44">
        <v>579</v>
      </c>
      <c r="S14" s="44">
        <v>429</v>
      </c>
      <c r="T14" s="44"/>
      <c r="U14" s="44"/>
      <c r="V14" s="45"/>
    </row>
    <row r="15" spans="1:22">
      <c r="A15" s="96" t="s">
        <v>49</v>
      </c>
      <c r="B15" s="92"/>
      <c r="C15" s="87">
        <f>SUM(C6:C14)</f>
        <v>11153</v>
      </c>
      <c r="D15" s="57">
        <f t="shared" ref="D15:V15" si="1">SUM(D6:D14)</f>
        <v>-24092</v>
      </c>
      <c r="E15" s="57">
        <f t="shared" si="1"/>
        <v>730</v>
      </c>
      <c r="F15" s="57">
        <f t="shared" si="1"/>
        <v>0</v>
      </c>
      <c r="G15" s="57">
        <f t="shared" si="1"/>
        <v>-7942</v>
      </c>
      <c r="H15" s="57">
        <f t="shared" si="1"/>
        <v>900</v>
      </c>
      <c r="I15" s="57">
        <f t="shared" si="1"/>
        <v>0</v>
      </c>
      <c r="J15" s="57">
        <f t="shared" si="1"/>
        <v>0</v>
      </c>
      <c r="K15" s="57">
        <f t="shared" si="1"/>
        <v>5450</v>
      </c>
      <c r="L15" s="57">
        <f t="shared" si="1"/>
        <v>21824</v>
      </c>
      <c r="M15" s="57">
        <f t="shared" si="1"/>
        <v>45</v>
      </c>
      <c r="N15" s="57">
        <f t="shared" si="1"/>
        <v>2980</v>
      </c>
      <c r="O15" s="57">
        <f t="shared" si="1"/>
        <v>5696</v>
      </c>
      <c r="P15" s="57">
        <f t="shared" si="1"/>
        <v>500</v>
      </c>
      <c r="Q15" s="57">
        <f t="shared" si="1"/>
        <v>750</v>
      </c>
      <c r="R15" s="57">
        <f t="shared" si="1"/>
        <v>983</v>
      </c>
      <c r="S15" s="57">
        <f t="shared" si="1"/>
        <v>3829</v>
      </c>
      <c r="T15" s="57">
        <f t="shared" si="1"/>
        <v>0</v>
      </c>
      <c r="U15" s="57">
        <f t="shared" si="1"/>
        <v>-500</v>
      </c>
      <c r="V15" s="57">
        <f t="shared" si="1"/>
        <v>0</v>
      </c>
    </row>
    <row r="16" spans="1:22">
      <c r="A16" s="53" t="s">
        <v>50</v>
      </c>
      <c r="B16" s="89" t="s">
        <v>43</v>
      </c>
      <c r="C16" s="84">
        <f t="shared" ref="C16:C38" si="2">SUM(D16:V16)</f>
        <v>0</v>
      </c>
      <c r="D16" s="59">
        <v>-690</v>
      </c>
      <c r="E16" s="71">
        <v>690</v>
      </c>
      <c r="F16" s="71"/>
      <c r="G16" s="60"/>
      <c r="H16" s="60">
        <v>180</v>
      </c>
      <c r="I16" s="60"/>
      <c r="J16" s="60">
        <v>5552</v>
      </c>
      <c r="K16" s="60">
        <v>-4252</v>
      </c>
      <c r="L16" s="50"/>
      <c r="M16" s="50"/>
      <c r="N16" s="50"/>
      <c r="O16" s="50"/>
      <c r="P16" s="50"/>
      <c r="Q16" s="50"/>
      <c r="R16" s="50">
        <v>-1489</v>
      </c>
      <c r="S16" s="50">
        <v>9</v>
      </c>
      <c r="T16" s="50"/>
      <c r="U16" s="50"/>
      <c r="V16" s="61"/>
    </row>
    <row r="17" spans="1:22">
      <c r="A17" s="49" t="s">
        <v>50</v>
      </c>
      <c r="B17" s="90"/>
      <c r="C17" s="85">
        <f t="shared" si="2"/>
        <v>2700</v>
      </c>
      <c r="D17" s="62">
        <v>-2486</v>
      </c>
      <c r="E17" s="72">
        <v>-200</v>
      </c>
      <c r="F17" s="72"/>
      <c r="G17" s="48">
        <v>-913</v>
      </c>
      <c r="H17" s="48">
        <v>-353</v>
      </c>
      <c r="I17" s="48"/>
      <c r="J17" s="48"/>
      <c r="K17" s="48">
        <v>-959</v>
      </c>
      <c r="L17" s="42">
        <v>4765</v>
      </c>
      <c r="M17" s="42"/>
      <c r="N17" s="42">
        <v>1673</v>
      </c>
      <c r="O17" s="42">
        <v>834</v>
      </c>
      <c r="P17" s="42"/>
      <c r="Q17" s="42"/>
      <c r="R17" s="42">
        <v>169</v>
      </c>
      <c r="S17" s="42">
        <v>170</v>
      </c>
      <c r="T17" s="42"/>
      <c r="U17" s="42"/>
      <c r="V17" s="54"/>
    </row>
    <row r="18" spans="1:22">
      <c r="A18" s="49" t="s">
        <v>51</v>
      </c>
      <c r="B18" s="90" t="s">
        <v>43</v>
      </c>
      <c r="C18" s="85">
        <f t="shared" si="2"/>
        <v>0</v>
      </c>
      <c r="D18" s="47">
        <v>-4470</v>
      </c>
      <c r="E18" s="48">
        <v>4470</v>
      </c>
      <c r="F18" s="48"/>
      <c r="G18" s="48"/>
      <c r="H18" s="48"/>
      <c r="I18" s="48"/>
      <c r="J18" s="48"/>
      <c r="K18" s="4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4"/>
    </row>
    <row r="19" spans="1:22">
      <c r="A19" s="49" t="s">
        <v>51</v>
      </c>
      <c r="B19" s="90"/>
      <c r="C19" s="85">
        <f t="shared" si="2"/>
        <v>-4786</v>
      </c>
      <c r="D19" s="47">
        <v>-4990</v>
      </c>
      <c r="E19" s="48">
        <v>5000</v>
      </c>
      <c r="F19" s="48">
        <v>400</v>
      </c>
      <c r="G19" s="48">
        <v>276</v>
      </c>
      <c r="H19" s="48">
        <v>-2064</v>
      </c>
      <c r="I19" s="48"/>
      <c r="J19" s="48">
        <v>-128</v>
      </c>
      <c r="K19" s="48">
        <v>-100</v>
      </c>
      <c r="L19" s="42">
        <v>-5000</v>
      </c>
      <c r="M19" s="42">
        <v>200</v>
      </c>
      <c r="N19" s="42">
        <v>-500</v>
      </c>
      <c r="O19" s="42"/>
      <c r="P19" s="42"/>
      <c r="Q19" s="42"/>
      <c r="R19" s="42">
        <v>1120</v>
      </c>
      <c r="S19" s="42">
        <v>1000</v>
      </c>
      <c r="T19" s="42"/>
      <c r="U19" s="42"/>
      <c r="V19" s="54"/>
    </row>
    <row r="20" spans="1:22">
      <c r="A20" s="49" t="s">
        <v>52</v>
      </c>
      <c r="B20" s="90"/>
      <c r="C20" s="85">
        <f t="shared" si="2"/>
        <v>0</v>
      </c>
      <c r="D20" s="47"/>
      <c r="E20" s="48"/>
      <c r="F20" s="48"/>
      <c r="G20" s="48"/>
      <c r="H20" s="48"/>
      <c r="I20" s="48"/>
      <c r="J20" s="48">
        <v>249</v>
      </c>
      <c r="K20" s="48"/>
      <c r="L20" s="42">
        <v>-249</v>
      </c>
      <c r="M20" s="42"/>
      <c r="N20" s="42"/>
      <c r="O20" s="42"/>
      <c r="P20" s="42"/>
      <c r="Q20" s="42"/>
      <c r="R20" s="42"/>
      <c r="S20" s="42"/>
      <c r="T20" s="42"/>
      <c r="U20" s="42"/>
      <c r="V20" s="54"/>
    </row>
    <row r="21" spans="1:22">
      <c r="A21" s="49" t="s">
        <v>53</v>
      </c>
      <c r="B21" s="90"/>
      <c r="C21" s="85">
        <f t="shared" si="2"/>
        <v>4900</v>
      </c>
      <c r="D21" s="47"/>
      <c r="E21" s="48"/>
      <c r="F21" s="48"/>
      <c r="G21" s="48"/>
      <c r="H21" s="48"/>
      <c r="I21" s="48"/>
      <c r="J21" s="48"/>
      <c r="K21" s="48"/>
      <c r="L21" s="42">
        <v>4900</v>
      </c>
      <c r="M21" s="42"/>
      <c r="N21" s="42">
        <v>100</v>
      </c>
      <c r="O21" s="42"/>
      <c r="P21" s="42"/>
      <c r="Q21" s="42">
        <v>200</v>
      </c>
      <c r="R21" s="42"/>
      <c r="S21" s="42"/>
      <c r="T21" s="42">
        <v>-200</v>
      </c>
      <c r="U21" s="42">
        <v>-100</v>
      </c>
      <c r="V21" s="54"/>
    </row>
    <row r="22" spans="1:22">
      <c r="A22" s="49" t="s">
        <v>54</v>
      </c>
      <c r="B22" s="90" t="s">
        <v>43</v>
      </c>
      <c r="C22" s="85">
        <f t="shared" si="2"/>
        <v>0</v>
      </c>
      <c r="D22" s="47">
        <v>-2357</v>
      </c>
      <c r="E22" s="48">
        <v>3700</v>
      </c>
      <c r="F22" s="48"/>
      <c r="G22" s="48">
        <v>457</v>
      </c>
      <c r="H22" s="48"/>
      <c r="I22" s="48"/>
      <c r="J22" s="48"/>
      <c r="K22" s="48">
        <v>-1800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54"/>
    </row>
    <row r="23" spans="1:22">
      <c r="A23" s="49" t="s">
        <v>54</v>
      </c>
      <c r="B23" s="90"/>
      <c r="C23" s="85">
        <f t="shared" si="2"/>
        <v>-3000</v>
      </c>
      <c r="D23" s="47">
        <v>-1177</v>
      </c>
      <c r="E23" s="48"/>
      <c r="F23" s="48"/>
      <c r="G23" s="48">
        <v>-400</v>
      </c>
      <c r="H23" s="48"/>
      <c r="I23" s="48"/>
      <c r="J23" s="48">
        <v>232</v>
      </c>
      <c r="K23" s="48"/>
      <c r="L23" s="42">
        <v>-3000</v>
      </c>
      <c r="M23" s="42"/>
      <c r="N23" s="42"/>
      <c r="O23" s="42"/>
      <c r="P23" s="42"/>
      <c r="Q23" s="42">
        <v>700</v>
      </c>
      <c r="R23" s="42">
        <v>45</v>
      </c>
      <c r="S23" s="42">
        <v>600</v>
      </c>
      <c r="T23" s="42"/>
      <c r="U23" s="42"/>
      <c r="V23" s="54"/>
    </row>
    <row r="24" spans="1:22">
      <c r="A24" s="49" t="s">
        <v>55</v>
      </c>
      <c r="B24" s="90" t="s">
        <v>43</v>
      </c>
      <c r="C24" s="85">
        <f t="shared" si="2"/>
        <v>0</v>
      </c>
      <c r="D24" s="47">
        <v>-1352</v>
      </c>
      <c r="E24" s="48">
        <v>1352</v>
      </c>
      <c r="F24" s="48"/>
      <c r="G24" s="48"/>
      <c r="H24" s="48"/>
      <c r="I24" s="48"/>
      <c r="J24" s="48"/>
      <c r="K24" s="4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4"/>
    </row>
    <row r="25" spans="1:22">
      <c r="A25" s="49" t="s">
        <v>55</v>
      </c>
      <c r="B25" s="90"/>
      <c r="C25" s="85">
        <f t="shared" si="2"/>
        <v>0</v>
      </c>
      <c r="D25" s="47">
        <v>-170</v>
      </c>
      <c r="E25" s="48">
        <v>170</v>
      </c>
      <c r="F25" s="48"/>
      <c r="G25" s="48"/>
      <c r="H25" s="48">
        <v>200</v>
      </c>
      <c r="I25" s="48"/>
      <c r="J25" s="48"/>
      <c r="K25" s="48"/>
      <c r="L25" s="42">
        <v>-1230</v>
      </c>
      <c r="M25" s="42"/>
      <c r="N25" s="42">
        <v>108</v>
      </c>
      <c r="O25" s="42">
        <v>617</v>
      </c>
      <c r="P25" s="42"/>
      <c r="Q25" s="42">
        <v>-285</v>
      </c>
      <c r="R25" s="42">
        <v>255</v>
      </c>
      <c r="S25" s="42">
        <v>335</v>
      </c>
      <c r="T25" s="42"/>
      <c r="U25" s="42"/>
      <c r="V25" s="54"/>
    </row>
    <row r="26" spans="1:22">
      <c r="A26" s="49" t="s">
        <v>56</v>
      </c>
      <c r="B26" s="90"/>
      <c r="C26" s="85">
        <f t="shared" si="2"/>
        <v>-1000</v>
      </c>
      <c r="D26" s="47">
        <v>44</v>
      </c>
      <c r="E26" s="48"/>
      <c r="F26" s="48"/>
      <c r="G26" s="48"/>
      <c r="H26" s="48"/>
      <c r="I26" s="48"/>
      <c r="J26" s="48">
        <v>-200</v>
      </c>
      <c r="K26" s="48">
        <v>-120</v>
      </c>
      <c r="L26" s="42">
        <v>-2600</v>
      </c>
      <c r="M26" s="42">
        <v>-766</v>
      </c>
      <c r="N26" s="42"/>
      <c r="O26" s="42">
        <v>1454</v>
      </c>
      <c r="P26" s="42"/>
      <c r="Q26" s="42">
        <v>600</v>
      </c>
      <c r="R26" s="42">
        <v>788</v>
      </c>
      <c r="S26" s="42">
        <v>-200</v>
      </c>
      <c r="T26" s="42"/>
      <c r="U26" s="42"/>
      <c r="V26" s="54"/>
    </row>
    <row r="27" spans="1:22">
      <c r="A27" s="49" t="s">
        <v>57</v>
      </c>
      <c r="B27" s="90"/>
      <c r="C27" s="85">
        <f t="shared" si="2"/>
        <v>-13000</v>
      </c>
      <c r="D27" s="47"/>
      <c r="E27" s="48"/>
      <c r="F27" s="48"/>
      <c r="G27" s="48"/>
      <c r="H27" s="48">
        <v>-344</v>
      </c>
      <c r="I27" s="48"/>
      <c r="J27" s="48"/>
      <c r="K27" s="48">
        <v>4</v>
      </c>
      <c r="L27" s="42">
        <v>-18778</v>
      </c>
      <c r="M27" s="42"/>
      <c r="N27" s="42">
        <v>3700</v>
      </c>
      <c r="O27" s="42">
        <v>3034</v>
      </c>
      <c r="P27" s="42"/>
      <c r="Q27" s="42"/>
      <c r="R27" s="42"/>
      <c r="S27" s="42">
        <v>-616</v>
      </c>
      <c r="T27" s="42"/>
      <c r="U27" s="42"/>
      <c r="V27" s="54"/>
    </row>
    <row r="28" spans="1:22">
      <c r="A28" s="49" t="s">
        <v>57</v>
      </c>
      <c r="B28" s="90" t="s">
        <v>43</v>
      </c>
      <c r="C28" s="85">
        <f t="shared" si="2"/>
        <v>0</v>
      </c>
      <c r="D28" s="47">
        <v>-3300</v>
      </c>
      <c r="E28" s="48">
        <v>3300</v>
      </c>
      <c r="F28" s="48"/>
      <c r="G28" s="48"/>
      <c r="H28" s="48"/>
      <c r="I28" s="48"/>
      <c r="J28" s="48"/>
      <c r="K28" s="4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54"/>
    </row>
    <row r="29" spans="1:22">
      <c r="A29" s="49" t="s">
        <v>58</v>
      </c>
      <c r="B29" s="90"/>
      <c r="C29" s="85">
        <f t="shared" si="2"/>
        <v>1400</v>
      </c>
      <c r="D29" s="47">
        <v>-17170</v>
      </c>
      <c r="E29" s="48">
        <v>811</v>
      </c>
      <c r="F29" s="48">
        <v>20</v>
      </c>
      <c r="G29" s="48">
        <v>-5548</v>
      </c>
      <c r="H29" s="48"/>
      <c r="I29" s="48"/>
      <c r="J29" s="48">
        <v>-950</v>
      </c>
      <c r="K29" s="48">
        <v>-750</v>
      </c>
      <c r="L29" s="42">
        <f>1400+7250</f>
        <v>8650</v>
      </c>
      <c r="M29" s="42"/>
      <c r="N29" s="42">
        <v>1053</v>
      </c>
      <c r="O29" s="42">
        <v>10670</v>
      </c>
      <c r="P29" s="42"/>
      <c r="Q29" s="42">
        <v>720</v>
      </c>
      <c r="R29" s="42">
        <v>3645</v>
      </c>
      <c r="S29" s="42"/>
      <c r="T29" s="42"/>
      <c r="U29" s="42">
        <v>249</v>
      </c>
      <c r="V29" s="54"/>
    </row>
    <row r="30" spans="1:22">
      <c r="A30" s="49" t="s">
        <v>58</v>
      </c>
      <c r="B30" s="90" t="s">
        <v>43</v>
      </c>
      <c r="C30" s="85">
        <f t="shared" si="2"/>
        <v>0</v>
      </c>
      <c r="D30" s="47">
        <v>-7166</v>
      </c>
      <c r="E30" s="48">
        <v>647</v>
      </c>
      <c r="F30" s="48"/>
      <c r="G30" s="48">
        <v>-2217</v>
      </c>
      <c r="H30" s="48"/>
      <c r="I30" s="48"/>
      <c r="J30" s="48"/>
      <c r="K30" s="48"/>
      <c r="L30" s="42"/>
      <c r="M30" s="42"/>
      <c r="N30" s="42"/>
      <c r="O30" s="42"/>
      <c r="P30" s="42"/>
      <c r="Q30" s="42"/>
      <c r="R30" s="42">
        <v>8736</v>
      </c>
      <c r="S30" s="42"/>
      <c r="T30" s="42"/>
      <c r="U30" s="42"/>
      <c r="V30" s="54"/>
    </row>
    <row r="31" spans="1:22">
      <c r="A31" s="49" t="s">
        <v>59</v>
      </c>
      <c r="B31" s="90"/>
      <c r="C31" s="85">
        <f t="shared" si="2"/>
        <v>8000</v>
      </c>
      <c r="D31" s="47"/>
      <c r="E31" s="48"/>
      <c r="F31" s="48"/>
      <c r="G31" s="48"/>
      <c r="H31" s="48">
        <v>-300</v>
      </c>
      <c r="I31" s="48"/>
      <c r="J31" s="48"/>
      <c r="K31" s="48"/>
      <c r="L31" s="42">
        <v>9070</v>
      </c>
      <c r="M31" s="42"/>
      <c r="N31" s="42"/>
      <c r="O31" s="42">
        <v>-265</v>
      </c>
      <c r="P31" s="42"/>
      <c r="Q31" s="42">
        <v>-500</v>
      </c>
      <c r="R31" s="42"/>
      <c r="S31" s="42"/>
      <c r="T31" s="42"/>
      <c r="U31" s="42">
        <v>-45</v>
      </c>
      <c r="V31" s="54">
        <v>40</v>
      </c>
    </row>
    <row r="32" spans="1:22">
      <c r="A32" s="49" t="s">
        <v>60</v>
      </c>
      <c r="B32" s="90"/>
      <c r="C32" s="85">
        <f t="shared" si="2"/>
        <v>-4000</v>
      </c>
      <c r="D32" s="47">
        <v>-2500</v>
      </c>
      <c r="E32" s="48">
        <v>2500</v>
      </c>
      <c r="F32" s="48"/>
      <c r="G32" s="48"/>
      <c r="H32" s="48">
        <v>583</v>
      </c>
      <c r="I32" s="48"/>
      <c r="J32" s="48"/>
      <c r="K32" s="48">
        <v>-100</v>
      </c>
      <c r="L32" s="42">
        <v>-5112</v>
      </c>
      <c r="M32" s="42"/>
      <c r="N32" s="42">
        <v>100</v>
      </c>
      <c r="O32" s="42"/>
      <c r="P32" s="42"/>
      <c r="Q32" s="42">
        <v>500</v>
      </c>
      <c r="R32" s="42">
        <v>11</v>
      </c>
      <c r="S32" s="42"/>
      <c r="T32" s="42">
        <v>18</v>
      </c>
      <c r="U32" s="42"/>
      <c r="V32" s="54"/>
    </row>
    <row r="33" spans="1:26">
      <c r="A33" s="49" t="s">
        <v>60</v>
      </c>
      <c r="B33" s="90" t="s">
        <v>43</v>
      </c>
      <c r="C33" s="85">
        <f t="shared" si="2"/>
        <v>0</v>
      </c>
      <c r="D33" s="47">
        <v>-2800</v>
      </c>
      <c r="E33" s="48">
        <v>2800</v>
      </c>
      <c r="F33" s="48"/>
      <c r="G33" s="48"/>
      <c r="H33" s="48"/>
      <c r="I33" s="48"/>
      <c r="J33" s="48"/>
      <c r="K33" s="4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54"/>
    </row>
    <row r="34" spans="1:26">
      <c r="A34" s="49" t="s">
        <v>61</v>
      </c>
      <c r="B34" s="90"/>
      <c r="C34" s="85">
        <f t="shared" si="2"/>
        <v>1000</v>
      </c>
      <c r="D34" s="47"/>
      <c r="E34" s="48"/>
      <c r="F34" s="48"/>
      <c r="G34" s="48"/>
      <c r="H34" s="48">
        <v>-1080</v>
      </c>
      <c r="I34" s="48"/>
      <c r="J34" s="48">
        <v>15</v>
      </c>
      <c r="K34" s="48">
        <v>425</v>
      </c>
      <c r="L34" s="42">
        <f>1000-100</f>
        <v>900</v>
      </c>
      <c r="M34" s="42"/>
      <c r="N34" s="42"/>
      <c r="O34" s="42"/>
      <c r="P34" s="42"/>
      <c r="Q34" s="42">
        <v>500</v>
      </c>
      <c r="R34" s="42"/>
      <c r="S34" s="42">
        <v>240</v>
      </c>
      <c r="T34" s="42"/>
      <c r="U34" s="42"/>
      <c r="V34" s="54"/>
    </row>
    <row r="35" spans="1:26">
      <c r="A35" s="49" t="s">
        <v>62</v>
      </c>
      <c r="B35" s="90"/>
      <c r="C35" s="85">
        <f t="shared" si="2"/>
        <v>0</v>
      </c>
      <c r="D35" s="47"/>
      <c r="E35" s="48"/>
      <c r="F35" s="48">
        <v>336</v>
      </c>
      <c r="G35" s="48">
        <v>230</v>
      </c>
      <c r="H35" s="48">
        <v>1330</v>
      </c>
      <c r="I35" s="48">
        <v>36</v>
      </c>
      <c r="J35" s="48"/>
      <c r="K35" s="48">
        <v>71</v>
      </c>
      <c r="L35" s="42">
        <v>-3798</v>
      </c>
      <c r="M35" s="42">
        <v>-336</v>
      </c>
      <c r="N35" s="42">
        <v>-1564</v>
      </c>
      <c r="O35" s="42">
        <v>2368</v>
      </c>
      <c r="P35" s="42"/>
      <c r="Q35" s="42">
        <v>35</v>
      </c>
      <c r="R35" s="42">
        <v>839</v>
      </c>
      <c r="S35" s="42">
        <v>453</v>
      </c>
      <c r="T35" s="42"/>
      <c r="U35" s="42"/>
      <c r="V35" s="54"/>
    </row>
    <row r="36" spans="1:26">
      <c r="A36" s="49" t="s">
        <v>63</v>
      </c>
      <c r="B36" s="90"/>
      <c r="C36" s="85">
        <f t="shared" si="2"/>
        <v>6600</v>
      </c>
      <c r="D36" s="47">
        <v>974</v>
      </c>
      <c r="E36" s="48"/>
      <c r="F36" s="48"/>
      <c r="G36" s="48">
        <v>331</v>
      </c>
      <c r="H36" s="48">
        <v>-1472</v>
      </c>
      <c r="I36" s="48"/>
      <c r="J36" s="48"/>
      <c r="K36" s="48"/>
      <c r="L36" s="42">
        <f>6600+5642</f>
        <v>12242</v>
      </c>
      <c r="M36" s="42"/>
      <c r="N36" s="42"/>
      <c r="O36" s="42">
        <v>-5475</v>
      </c>
      <c r="P36" s="42"/>
      <c r="Q36" s="42"/>
      <c r="R36" s="42"/>
      <c r="S36" s="42"/>
      <c r="T36" s="42"/>
      <c r="U36" s="42"/>
      <c r="V36" s="54"/>
    </row>
    <row r="37" spans="1:26">
      <c r="A37" s="49" t="s">
        <v>63</v>
      </c>
      <c r="B37" s="90" t="s">
        <v>43</v>
      </c>
      <c r="C37" s="85">
        <f t="shared" si="2"/>
        <v>0</v>
      </c>
      <c r="D37" s="47">
        <v>-3000</v>
      </c>
      <c r="E37" s="48">
        <v>3000</v>
      </c>
      <c r="F37" s="48"/>
      <c r="G37" s="48"/>
      <c r="H37" s="48"/>
      <c r="I37" s="48"/>
      <c r="J37" s="48"/>
      <c r="K37" s="4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54"/>
      <c r="W37" s="31"/>
      <c r="X37" s="31"/>
      <c r="Y37" s="31"/>
      <c r="Z37" s="31"/>
    </row>
    <row r="38" spans="1:26">
      <c r="A38" s="56" t="s">
        <v>48</v>
      </c>
      <c r="B38" s="91"/>
      <c r="C38" s="86">
        <f t="shared" si="2"/>
        <v>-4408</v>
      </c>
      <c r="D38" s="63"/>
      <c r="E38" s="64"/>
      <c r="F38" s="64"/>
      <c r="G38" s="64"/>
      <c r="H38" s="64"/>
      <c r="I38" s="64"/>
      <c r="J38" s="64"/>
      <c r="K38" s="64"/>
      <c r="L38" s="73">
        <f>-1700-48-579-429</f>
        <v>-2756</v>
      </c>
      <c r="M38" s="73"/>
      <c r="N38" s="73">
        <v>-1700</v>
      </c>
      <c r="O38" s="73"/>
      <c r="P38" s="73"/>
      <c r="Q38" s="73"/>
      <c r="R38" s="68"/>
      <c r="S38" s="68"/>
      <c r="T38" s="44"/>
      <c r="U38" s="44"/>
      <c r="V38" s="45">
        <v>48</v>
      </c>
      <c r="W38" s="31"/>
      <c r="X38" s="31"/>
      <c r="Y38" s="31"/>
      <c r="Z38" s="31"/>
    </row>
    <row r="39" spans="1:26">
      <c r="A39" s="96" t="s">
        <v>64</v>
      </c>
      <c r="B39" s="92"/>
      <c r="C39" s="87">
        <f>SUM(C16:C38)</f>
        <v>-5594</v>
      </c>
      <c r="D39" s="57">
        <f t="shared" ref="D39:V39" si="3">SUM(D16:D38)</f>
        <v>-52610</v>
      </c>
      <c r="E39" s="57">
        <f t="shared" si="3"/>
        <v>28240</v>
      </c>
      <c r="F39" s="57">
        <f t="shared" si="3"/>
        <v>756</v>
      </c>
      <c r="G39" s="57">
        <f t="shared" si="3"/>
        <v>-7784</v>
      </c>
      <c r="H39" s="57">
        <f t="shared" si="3"/>
        <v>-3320</v>
      </c>
      <c r="I39" s="57">
        <f t="shared" si="3"/>
        <v>36</v>
      </c>
      <c r="J39" s="57">
        <f t="shared" si="3"/>
        <v>4770</v>
      </c>
      <c r="K39" s="57">
        <f t="shared" si="3"/>
        <v>-7581</v>
      </c>
      <c r="L39" s="57">
        <f t="shared" si="3"/>
        <v>-1996</v>
      </c>
      <c r="M39" s="57">
        <f t="shared" si="3"/>
        <v>-902</v>
      </c>
      <c r="N39" s="57">
        <f t="shared" si="3"/>
        <v>2970</v>
      </c>
      <c r="O39" s="57">
        <f t="shared" si="3"/>
        <v>13237</v>
      </c>
      <c r="P39" s="57">
        <f t="shared" si="3"/>
        <v>0</v>
      </c>
      <c r="Q39" s="57">
        <f t="shared" si="3"/>
        <v>2470</v>
      </c>
      <c r="R39" s="57">
        <f t="shared" si="3"/>
        <v>14119</v>
      </c>
      <c r="S39" s="57">
        <f t="shared" si="3"/>
        <v>1991</v>
      </c>
      <c r="T39" s="57">
        <f t="shared" si="3"/>
        <v>-182</v>
      </c>
      <c r="U39" s="57">
        <f t="shared" si="3"/>
        <v>104</v>
      </c>
      <c r="V39" s="57">
        <f t="shared" si="3"/>
        <v>88</v>
      </c>
      <c r="W39" s="31"/>
      <c r="X39" s="31"/>
      <c r="Y39" s="31"/>
      <c r="Z39" s="31"/>
    </row>
    <row r="40" spans="1:26">
      <c r="A40" s="53" t="s">
        <v>65</v>
      </c>
      <c r="B40" s="89"/>
      <c r="C40" s="84">
        <f t="shared" ref="C40:C50" si="4">SUM(D40:V40)</f>
        <v>-3000</v>
      </c>
      <c r="D40" s="65"/>
      <c r="E40" s="50"/>
      <c r="F40" s="50"/>
      <c r="G40" s="50"/>
      <c r="H40" s="50">
        <v>3070</v>
      </c>
      <c r="I40" s="50"/>
      <c r="J40" s="50">
        <v>392</v>
      </c>
      <c r="K40" s="50">
        <v>30</v>
      </c>
      <c r="L40" s="50">
        <f>-3000-9940</f>
        <v>-12940</v>
      </c>
      <c r="M40" s="50">
        <v>242</v>
      </c>
      <c r="N40" s="50">
        <v>3350</v>
      </c>
      <c r="O40" s="50">
        <v>1030</v>
      </c>
      <c r="P40" s="50"/>
      <c r="Q40" s="50">
        <v>926</v>
      </c>
      <c r="R40" s="50"/>
      <c r="S40" s="50">
        <v>900</v>
      </c>
      <c r="T40" s="50"/>
      <c r="U40" s="50"/>
      <c r="V40" s="61"/>
      <c r="W40" s="31"/>
      <c r="X40" s="31"/>
      <c r="Y40" s="31"/>
      <c r="Z40" s="31"/>
    </row>
    <row r="41" spans="1:26">
      <c r="A41" s="49" t="s">
        <v>65</v>
      </c>
      <c r="B41" s="90" t="s">
        <v>43</v>
      </c>
      <c r="C41" s="85">
        <f t="shared" si="4"/>
        <v>0</v>
      </c>
      <c r="D41" s="8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54"/>
      <c r="W41" s="31"/>
      <c r="X41" s="31"/>
      <c r="Y41" s="31"/>
      <c r="Z41" s="31"/>
    </row>
    <row r="42" spans="1:26">
      <c r="A42" s="56" t="s">
        <v>48</v>
      </c>
      <c r="B42" s="91"/>
      <c r="C42" s="86">
        <f t="shared" si="4"/>
        <v>100</v>
      </c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>
        <v>100</v>
      </c>
      <c r="O42" s="44"/>
      <c r="P42" s="44"/>
      <c r="Q42" s="44"/>
      <c r="R42" s="44"/>
      <c r="S42" s="44"/>
      <c r="T42" s="44"/>
      <c r="U42" s="44"/>
      <c r="V42" s="45"/>
      <c r="W42" s="31"/>
      <c r="X42" s="31"/>
      <c r="Y42" s="31"/>
      <c r="Z42" s="31"/>
    </row>
    <row r="43" spans="1:26">
      <c r="A43" s="96" t="s">
        <v>66</v>
      </c>
      <c r="B43" s="92"/>
      <c r="C43" s="84">
        <f t="shared" si="4"/>
        <v>-2900</v>
      </c>
      <c r="D43" s="57">
        <f t="shared" ref="D43:V43" si="5">SUM(D40:D42)</f>
        <v>0</v>
      </c>
      <c r="E43" s="57">
        <f t="shared" si="5"/>
        <v>0</v>
      </c>
      <c r="F43" s="57">
        <f t="shared" si="5"/>
        <v>0</v>
      </c>
      <c r="G43" s="57">
        <f t="shared" si="5"/>
        <v>0</v>
      </c>
      <c r="H43" s="57">
        <f t="shared" si="5"/>
        <v>3070</v>
      </c>
      <c r="I43" s="57">
        <f t="shared" si="5"/>
        <v>0</v>
      </c>
      <c r="J43" s="57">
        <f t="shared" si="5"/>
        <v>392</v>
      </c>
      <c r="K43" s="57">
        <f t="shared" si="5"/>
        <v>30</v>
      </c>
      <c r="L43" s="57">
        <f t="shared" si="5"/>
        <v>-12940</v>
      </c>
      <c r="M43" s="57">
        <f t="shared" si="5"/>
        <v>242</v>
      </c>
      <c r="N43" s="57">
        <f t="shared" si="5"/>
        <v>3450</v>
      </c>
      <c r="O43" s="57">
        <f t="shared" si="5"/>
        <v>1030</v>
      </c>
      <c r="P43" s="57">
        <f t="shared" si="5"/>
        <v>0</v>
      </c>
      <c r="Q43" s="57">
        <f t="shared" si="5"/>
        <v>926</v>
      </c>
      <c r="R43" s="57">
        <f t="shared" si="5"/>
        <v>0</v>
      </c>
      <c r="S43" s="57">
        <f t="shared" si="5"/>
        <v>900</v>
      </c>
      <c r="T43" s="57">
        <f t="shared" si="5"/>
        <v>0</v>
      </c>
      <c r="U43" s="57">
        <f t="shared" si="5"/>
        <v>0</v>
      </c>
      <c r="V43" s="57">
        <f t="shared" si="5"/>
        <v>0</v>
      </c>
      <c r="W43" s="31"/>
      <c r="X43" s="31"/>
      <c r="Y43" s="31"/>
      <c r="Z43" s="31"/>
    </row>
    <row r="44" spans="1:26">
      <c r="A44" s="88" t="s">
        <v>48</v>
      </c>
      <c r="B44" s="93"/>
      <c r="C44" s="87">
        <f t="shared" si="4"/>
        <v>0</v>
      </c>
      <c r="D44" s="82">
        <v>3193</v>
      </c>
      <c r="E44" s="74"/>
      <c r="F44" s="74">
        <v>1077</v>
      </c>
      <c r="G44" s="74">
        <v>6950</v>
      </c>
      <c r="H44" s="74">
        <v>-6426</v>
      </c>
      <c r="I44" s="74">
        <v>-2000</v>
      </c>
      <c r="J44" s="74">
        <v>-1044</v>
      </c>
      <c r="K44" s="74">
        <v>1330</v>
      </c>
      <c r="L44" s="74">
        <v>-624</v>
      </c>
      <c r="M44" s="74">
        <v>-600</v>
      </c>
      <c r="N44" s="74">
        <v>-520</v>
      </c>
      <c r="O44" s="74">
        <v>-1517</v>
      </c>
      <c r="P44" s="74"/>
      <c r="Q44" s="74">
        <v>-213</v>
      </c>
      <c r="R44" s="74"/>
      <c r="S44" s="74">
        <v>321</v>
      </c>
      <c r="T44" s="74"/>
      <c r="U44" s="74">
        <v>73</v>
      </c>
      <c r="V44" s="75"/>
      <c r="W44" s="31"/>
      <c r="X44" s="31"/>
      <c r="Y44" s="31"/>
      <c r="Z44" s="31"/>
    </row>
    <row r="45" spans="1:26">
      <c r="A45" s="96" t="s">
        <v>67</v>
      </c>
      <c r="B45" s="92"/>
      <c r="C45" s="84">
        <f t="shared" si="4"/>
        <v>0</v>
      </c>
      <c r="D45" s="67">
        <v>3193</v>
      </c>
      <c r="E45" s="58">
        <v>0</v>
      </c>
      <c r="F45" s="58">
        <f>SUM(F44)</f>
        <v>1077</v>
      </c>
      <c r="G45" s="58">
        <f>SUM(G44)</f>
        <v>6950</v>
      </c>
      <c r="H45" s="58">
        <v>-6426</v>
      </c>
      <c r="I45" s="58">
        <v>-2000</v>
      </c>
      <c r="J45" s="58">
        <v>-1044</v>
      </c>
      <c r="K45" s="58">
        <v>1330</v>
      </c>
      <c r="L45" s="58">
        <v>-624</v>
      </c>
      <c r="M45" s="58">
        <v>-600</v>
      </c>
      <c r="N45" s="58">
        <v>-520</v>
      </c>
      <c r="O45" s="58">
        <v>-1517</v>
      </c>
      <c r="P45" s="58">
        <v>0</v>
      </c>
      <c r="Q45" s="58">
        <v>-213</v>
      </c>
      <c r="R45" s="58">
        <v>0</v>
      </c>
      <c r="S45" s="58">
        <v>321</v>
      </c>
      <c r="T45" s="58">
        <v>0</v>
      </c>
      <c r="U45" s="58">
        <v>73</v>
      </c>
      <c r="V45" s="58">
        <v>0</v>
      </c>
      <c r="W45" s="31"/>
      <c r="X45" s="31"/>
      <c r="Y45" s="31"/>
      <c r="Z45" s="31"/>
    </row>
    <row r="46" spans="1:26" s="3" customFormat="1">
      <c r="A46" s="88" t="s">
        <v>46</v>
      </c>
      <c r="B46" s="93"/>
      <c r="C46" s="87">
        <f t="shared" si="4"/>
        <v>-945</v>
      </c>
      <c r="D46" s="83"/>
      <c r="E46" s="76"/>
      <c r="F46" s="76"/>
      <c r="G46" s="76"/>
      <c r="H46" s="76"/>
      <c r="I46" s="76"/>
      <c r="J46" s="76"/>
      <c r="K46" s="76"/>
      <c r="L46" s="76"/>
      <c r="M46" s="76">
        <v>-945</v>
      </c>
      <c r="N46" s="76"/>
      <c r="O46" s="76"/>
      <c r="P46" s="76"/>
      <c r="Q46" s="76"/>
      <c r="R46" s="76"/>
      <c r="S46" s="76"/>
      <c r="T46" s="76"/>
      <c r="U46" s="76"/>
      <c r="V46" s="77"/>
    </row>
    <row r="47" spans="1:26" s="31" customFormat="1">
      <c r="A47" s="95" t="s">
        <v>70</v>
      </c>
      <c r="B47" s="94"/>
      <c r="C47" s="84">
        <f t="shared" si="4"/>
        <v>-945</v>
      </c>
      <c r="D47" s="66">
        <f>SUM(D46)</f>
        <v>0</v>
      </c>
      <c r="E47" s="66">
        <f t="shared" ref="E47:V47" si="6">SUM(E46)</f>
        <v>0</v>
      </c>
      <c r="F47" s="66">
        <f t="shared" si="6"/>
        <v>0</v>
      </c>
      <c r="G47" s="66">
        <f t="shared" si="6"/>
        <v>0</v>
      </c>
      <c r="H47" s="66">
        <f t="shared" si="6"/>
        <v>0</v>
      </c>
      <c r="I47" s="66">
        <f t="shared" si="6"/>
        <v>0</v>
      </c>
      <c r="J47" s="66">
        <f t="shared" si="6"/>
        <v>0</v>
      </c>
      <c r="K47" s="66">
        <f t="shared" si="6"/>
        <v>0</v>
      </c>
      <c r="L47" s="66">
        <f t="shared" si="6"/>
        <v>0</v>
      </c>
      <c r="M47" s="66">
        <f t="shared" si="6"/>
        <v>-945</v>
      </c>
      <c r="N47" s="66">
        <f t="shared" si="6"/>
        <v>0</v>
      </c>
      <c r="O47" s="66">
        <f t="shared" si="6"/>
        <v>0</v>
      </c>
      <c r="P47" s="66">
        <f t="shared" si="6"/>
        <v>0</v>
      </c>
      <c r="Q47" s="66">
        <f t="shared" si="6"/>
        <v>0</v>
      </c>
      <c r="R47" s="66">
        <f t="shared" si="6"/>
        <v>0</v>
      </c>
      <c r="S47" s="66">
        <f t="shared" si="6"/>
        <v>0</v>
      </c>
      <c r="T47" s="66">
        <f t="shared" si="6"/>
        <v>0</v>
      </c>
      <c r="U47" s="66">
        <f t="shared" si="6"/>
        <v>0</v>
      </c>
      <c r="V47" s="66">
        <f t="shared" si="6"/>
        <v>0</v>
      </c>
    </row>
    <row r="48" spans="1:26">
      <c r="A48" s="53" t="s">
        <v>68</v>
      </c>
      <c r="B48" s="89"/>
      <c r="C48" s="84">
        <f t="shared" si="4"/>
        <v>1000</v>
      </c>
      <c r="D48" s="65"/>
      <c r="E48" s="50"/>
      <c r="F48" s="50">
        <v>230</v>
      </c>
      <c r="G48" s="50">
        <v>157</v>
      </c>
      <c r="H48" s="50">
        <v>-387</v>
      </c>
      <c r="I48" s="50"/>
      <c r="J48" s="50"/>
      <c r="K48" s="50">
        <v>600</v>
      </c>
      <c r="L48" s="50">
        <f>1000-600</f>
        <v>400</v>
      </c>
      <c r="M48" s="50"/>
      <c r="N48" s="50"/>
      <c r="O48" s="50"/>
      <c r="P48" s="50"/>
      <c r="Q48" s="50"/>
      <c r="R48" s="50"/>
      <c r="S48" s="50"/>
      <c r="T48" s="50"/>
      <c r="U48" s="50"/>
      <c r="V48" s="61"/>
      <c r="W48" s="31"/>
      <c r="X48" s="31"/>
      <c r="Y48" s="31"/>
      <c r="Z48" s="31"/>
    </row>
    <row r="49" spans="1:26">
      <c r="A49" s="49" t="s">
        <v>68</v>
      </c>
      <c r="B49" s="90" t="s">
        <v>43</v>
      </c>
      <c r="C49" s="85">
        <f t="shared" si="4"/>
        <v>0</v>
      </c>
      <c r="D49" s="81">
        <v>1292</v>
      </c>
      <c r="E49" s="42"/>
      <c r="F49" s="42"/>
      <c r="G49" s="42">
        <v>439</v>
      </c>
      <c r="H49" s="42">
        <v>36</v>
      </c>
      <c r="I49" s="42"/>
      <c r="J49" s="42"/>
      <c r="K49" s="42">
        <v>-1767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54"/>
      <c r="W49" s="31"/>
      <c r="X49" s="31"/>
      <c r="Y49" s="31"/>
      <c r="Z49" s="31"/>
    </row>
    <row r="50" spans="1:26">
      <c r="A50" s="56" t="s">
        <v>48</v>
      </c>
      <c r="B50" s="91"/>
      <c r="C50" s="86">
        <f t="shared" si="4"/>
        <v>-2714</v>
      </c>
      <c r="D50" s="43"/>
      <c r="E50" s="44"/>
      <c r="F50" s="44">
        <v>3486</v>
      </c>
      <c r="G50" s="44">
        <v>865</v>
      </c>
      <c r="H50" s="44">
        <v>350</v>
      </c>
      <c r="I50" s="44"/>
      <c r="J50" s="44"/>
      <c r="K50" s="44"/>
      <c r="L50" s="44">
        <f>-2500-214-350</f>
        <v>-3064</v>
      </c>
      <c r="M50" s="44"/>
      <c r="N50" s="44"/>
      <c r="O50" s="44"/>
      <c r="P50" s="44"/>
      <c r="Q50" s="44"/>
      <c r="R50" s="44"/>
      <c r="S50" s="44">
        <v>-4351</v>
      </c>
      <c r="T50" s="44"/>
      <c r="U50" s="44"/>
      <c r="V50" s="45"/>
    </row>
    <row r="51" spans="1:26">
      <c r="A51" s="95" t="s">
        <v>69</v>
      </c>
      <c r="B51" s="92"/>
      <c r="C51" s="87">
        <f>SUM(C48:C50)</f>
        <v>-1714</v>
      </c>
      <c r="D51" s="57">
        <f t="shared" ref="D51:V51" si="7">SUM(D48:D50)</f>
        <v>1292</v>
      </c>
      <c r="E51" s="57">
        <f t="shared" si="7"/>
        <v>0</v>
      </c>
      <c r="F51" s="57">
        <f t="shared" si="7"/>
        <v>3716</v>
      </c>
      <c r="G51" s="57">
        <f t="shared" si="7"/>
        <v>1461</v>
      </c>
      <c r="H51" s="57">
        <f t="shared" si="7"/>
        <v>-1</v>
      </c>
      <c r="I51" s="57">
        <f t="shared" si="7"/>
        <v>0</v>
      </c>
      <c r="J51" s="57">
        <f t="shared" si="7"/>
        <v>0</v>
      </c>
      <c r="K51" s="57">
        <f t="shared" si="7"/>
        <v>-1167</v>
      </c>
      <c r="L51" s="57">
        <f t="shared" si="7"/>
        <v>-2664</v>
      </c>
      <c r="M51" s="57">
        <f t="shared" si="7"/>
        <v>0</v>
      </c>
      <c r="N51" s="57">
        <f t="shared" si="7"/>
        <v>0</v>
      </c>
      <c r="O51" s="57">
        <f t="shared" si="7"/>
        <v>0</v>
      </c>
      <c r="P51" s="57">
        <f t="shared" si="7"/>
        <v>0</v>
      </c>
      <c r="Q51" s="57">
        <f t="shared" si="7"/>
        <v>0</v>
      </c>
      <c r="R51" s="57">
        <f t="shared" si="7"/>
        <v>0</v>
      </c>
      <c r="S51" s="57">
        <f t="shared" si="7"/>
        <v>-4351</v>
      </c>
      <c r="T51" s="57">
        <f t="shared" si="7"/>
        <v>0</v>
      </c>
      <c r="U51" s="57">
        <f t="shared" si="7"/>
        <v>0</v>
      </c>
      <c r="V51" s="57">
        <f t="shared" si="7"/>
        <v>0</v>
      </c>
    </row>
    <row r="52" spans="1:26">
      <c r="A52" s="96" t="s">
        <v>4</v>
      </c>
      <c r="B52" s="92"/>
      <c r="C52" s="87">
        <f>SUM(D52:V52)</f>
        <v>0</v>
      </c>
      <c r="D52" s="67">
        <f>SUM(D15,D39,D43,D45,D47,D51)</f>
        <v>-72217</v>
      </c>
      <c r="E52" s="67">
        <f t="shared" ref="E52:V52" si="8">SUM(E15,E39,E43,E45,E47,E51)</f>
        <v>28970</v>
      </c>
      <c r="F52" s="67">
        <f t="shared" si="8"/>
        <v>5549</v>
      </c>
      <c r="G52" s="67">
        <f t="shared" si="8"/>
        <v>-7315</v>
      </c>
      <c r="H52" s="67">
        <f t="shared" si="8"/>
        <v>-5777</v>
      </c>
      <c r="I52" s="67">
        <f t="shared" si="8"/>
        <v>-1964</v>
      </c>
      <c r="J52" s="67">
        <f t="shared" si="8"/>
        <v>4118</v>
      </c>
      <c r="K52" s="67">
        <f t="shared" si="8"/>
        <v>-1938</v>
      </c>
      <c r="L52" s="67">
        <f t="shared" si="8"/>
        <v>3600</v>
      </c>
      <c r="M52" s="67">
        <f t="shared" si="8"/>
        <v>-2160</v>
      </c>
      <c r="N52" s="67">
        <f t="shared" si="8"/>
        <v>8880</v>
      </c>
      <c r="O52" s="67">
        <f t="shared" si="8"/>
        <v>18446</v>
      </c>
      <c r="P52" s="67">
        <f t="shared" si="8"/>
        <v>500</v>
      </c>
      <c r="Q52" s="67">
        <f t="shared" si="8"/>
        <v>3933</v>
      </c>
      <c r="R52" s="67">
        <f t="shared" si="8"/>
        <v>15102</v>
      </c>
      <c r="S52" s="67">
        <f t="shared" si="8"/>
        <v>2690</v>
      </c>
      <c r="T52" s="67">
        <f t="shared" si="8"/>
        <v>-182</v>
      </c>
      <c r="U52" s="67">
        <f t="shared" si="8"/>
        <v>-323</v>
      </c>
      <c r="V52" s="67">
        <f t="shared" si="8"/>
        <v>88</v>
      </c>
    </row>
    <row r="54" spans="1:26">
      <c r="A54" s="31" t="s">
        <v>71</v>
      </c>
    </row>
    <row r="55" spans="1:26">
      <c r="A55" s="31"/>
      <c r="B55" s="31"/>
      <c r="C55" s="46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6">
      <c r="A56" s="98" t="s">
        <v>18</v>
      </c>
    </row>
    <row r="58" spans="1:26">
      <c r="A58" s="31" t="s">
        <v>19</v>
      </c>
    </row>
    <row r="59" spans="1:26">
      <c r="A59" s="31" t="s">
        <v>73</v>
      </c>
    </row>
  </sheetData>
  <mergeCells count="1">
    <mergeCell ref="C2:O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&amp;RLisa 2
Tartu Linnavalitsuse 3.12.2013. a 
korralduse nr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77"/>
  <sheetViews>
    <sheetView topLeftCell="A13" workbookViewId="0">
      <selection activeCell="D20" sqref="D20"/>
    </sheetView>
  </sheetViews>
  <sheetFormatPr defaultRowHeight="12.75"/>
  <cols>
    <col min="1" max="1" width="26.140625" style="99" customWidth="1"/>
    <col min="2" max="2" width="8.140625" style="99" bestFit="1" customWidth="1"/>
    <col min="3" max="3" width="6.140625" style="99" bestFit="1" customWidth="1"/>
    <col min="4" max="4" width="7.7109375" style="99" bestFit="1" customWidth="1"/>
    <col min="5" max="5" width="8.140625" style="99" bestFit="1" customWidth="1"/>
    <col min="6" max="6" width="7.7109375" style="99" bestFit="1" customWidth="1"/>
    <col min="7" max="7" width="6.140625" style="99" bestFit="1" customWidth="1"/>
    <col min="8" max="9" width="8.140625" style="99" bestFit="1" customWidth="1"/>
    <col min="10" max="10" width="6.7109375" style="99" bestFit="1" customWidth="1"/>
    <col min="11" max="11" width="5.7109375" style="99" bestFit="1" customWidth="1"/>
    <col min="12" max="13" width="6.7109375" style="99" bestFit="1" customWidth="1"/>
    <col min="14" max="14" width="6.140625" style="99" bestFit="1" customWidth="1"/>
    <col min="15" max="15" width="8.140625" style="99" bestFit="1" customWidth="1"/>
    <col min="16" max="16" width="6.140625" style="99" bestFit="1" customWidth="1"/>
    <col min="17" max="17" width="7.140625" style="99" bestFit="1" customWidth="1"/>
    <col min="18" max="18" width="6.7109375" style="99" bestFit="1" customWidth="1"/>
    <col min="19" max="19" width="6.140625" style="99" bestFit="1" customWidth="1"/>
    <col min="20" max="20" width="7.7109375" style="99" bestFit="1" customWidth="1"/>
    <col min="21" max="22" width="6.140625" style="99" bestFit="1" customWidth="1"/>
    <col min="23" max="23" width="8.140625" style="99" bestFit="1" customWidth="1"/>
    <col min="24" max="256" width="9.140625" style="99"/>
    <col min="257" max="257" width="26.140625" style="99" customWidth="1"/>
    <col min="258" max="258" width="8.140625" style="99" bestFit="1" customWidth="1"/>
    <col min="259" max="259" width="6.140625" style="99" bestFit="1" customWidth="1"/>
    <col min="260" max="260" width="7.7109375" style="99" bestFit="1" customWidth="1"/>
    <col min="261" max="261" width="8.140625" style="99" bestFit="1" customWidth="1"/>
    <col min="262" max="262" width="7.7109375" style="99" bestFit="1" customWidth="1"/>
    <col min="263" max="263" width="6.140625" style="99" bestFit="1" customWidth="1"/>
    <col min="264" max="265" width="8.140625" style="99" bestFit="1" customWidth="1"/>
    <col min="266" max="266" width="6.7109375" style="99" bestFit="1" customWidth="1"/>
    <col min="267" max="267" width="5.7109375" style="99" bestFit="1" customWidth="1"/>
    <col min="268" max="269" width="6.7109375" style="99" bestFit="1" customWidth="1"/>
    <col min="270" max="270" width="6.140625" style="99" bestFit="1" customWidth="1"/>
    <col min="271" max="271" width="8.140625" style="99" bestFit="1" customWidth="1"/>
    <col min="272" max="272" width="6.140625" style="99" bestFit="1" customWidth="1"/>
    <col min="273" max="273" width="7.140625" style="99" bestFit="1" customWidth="1"/>
    <col min="274" max="274" width="6.7109375" style="99" bestFit="1" customWidth="1"/>
    <col min="275" max="275" width="6.140625" style="99" bestFit="1" customWidth="1"/>
    <col min="276" max="276" width="7.7109375" style="99" bestFit="1" customWidth="1"/>
    <col min="277" max="278" width="6.140625" style="99" bestFit="1" customWidth="1"/>
    <col min="279" max="279" width="8.140625" style="99" bestFit="1" customWidth="1"/>
    <col min="280" max="512" width="9.140625" style="99"/>
    <col min="513" max="513" width="26.140625" style="99" customWidth="1"/>
    <col min="514" max="514" width="8.140625" style="99" bestFit="1" customWidth="1"/>
    <col min="515" max="515" width="6.140625" style="99" bestFit="1" customWidth="1"/>
    <col min="516" max="516" width="7.7109375" style="99" bestFit="1" customWidth="1"/>
    <col min="517" max="517" width="8.140625" style="99" bestFit="1" customWidth="1"/>
    <col min="518" max="518" width="7.7109375" style="99" bestFit="1" customWidth="1"/>
    <col min="519" max="519" width="6.140625" style="99" bestFit="1" customWidth="1"/>
    <col min="520" max="521" width="8.140625" style="99" bestFit="1" customWidth="1"/>
    <col min="522" max="522" width="6.7109375" style="99" bestFit="1" customWidth="1"/>
    <col min="523" max="523" width="5.7109375" style="99" bestFit="1" customWidth="1"/>
    <col min="524" max="525" width="6.7109375" style="99" bestFit="1" customWidth="1"/>
    <col min="526" max="526" width="6.140625" style="99" bestFit="1" customWidth="1"/>
    <col min="527" max="527" width="8.140625" style="99" bestFit="1" customWidth="1"/>
    <col min="528" max="528" width="6.140625" style="99" bestFit="1" customWidth="1"/>
    <col min="529" max="529" width="7.140625" style="99" bestFit="1" customWidth="1"/>
    <col min="530" max="530" width="6.7109375" style="99" bestFit="1" customWidth="1"/>
    <col min="531" max="531" width="6.140625" style="99" bestFit="1" customWidth="1"/>
    <col min="532" max="532" width="7.7109375" style="99" bestFit="1" customWidth="1"/>
    <col min="533" max="534" width="6.140625" style="99" bestFit="1" customWidth="1"/>
    <col min="535" max="535" width="8.140625" style="99" bestFit="1" customWidth="1"/>
    <col min="536" max="768" width="9.140625" style="99"/>
    <col min="769" max="769" width="26.140625" style="99" customWidth="1"/>
    <col min="770" max="770" width="8.140625" style="99" bestFit="1" customWidth="1"/>
    <col min="771" max="771" width="6.140625" style="99" bestFit="1" customWidth="1"/>
    <col min="772" max="772" width="7.7109375" style="99" bestFit="1" customWidth="1"/>
    <col min="773" max="773" width="8.140625" style="99" bestFit="1" customWidth="1"/>
    <col min="774" max="774" width="7.7109375" style="99" bestFit="1" customWidth="1"/>
    <col min="775" max="775" width="6.140625" style="99" bestFit="1" customWidth="1"/>
    <col min="776" max="777" width="8.140625" style="99" bestFit="1" customWidth="1"/>
    <col min="778" max="778" width="6.7109375" style="99" bestFit="1" customWidth="1"/>
    <col min="779" max="779" width="5.7109375" style="99" bestFit="1" customWidth="1"/>
    <col min="780" max="781" width="6.7109375" style="99" bestFit="1" customWidth="1"/>
    <col min="782" max="782" width="6.140625" style="99" bestFit="1" customWidth="1"/>
    <col min="783" max="783" width="8.140625" style="99" bestFit="1" customWidth="1"/>
    <col min="784" max="784" width="6.140625" style="99" bestFit="1" customWidth="1"/>
    <col min="785" max="785" width="7.140625" style="99" bestFit="1" customWidth="1"/>
    <col min="786" max="786" width="6.7109375" style="99" bestFit="1" customWidth="1"/>
    <col min="787" max="787" width="6.140625" style="99" bestFit="1" customWidth="1"/>
    <col min="788" max="788" width="7.7109375" style="99" bestFit="1" customWidth="1"/>
    <col min="789" max="790" width="6.140625" style="99" bestFit="1" customWidth="1"/>
    <col min="791" max="791" width="8.140625" style="99" bestFit="1" customWidth="1"/>
    <col min="792" max="1024" width="9.140625" style="99"/>
    <col min="1025" max="1025" width="26.140625" style="99" customWidth="1"/>
    <col min="1026" max="1026" width="8.140625" style="99" bestFit="1" customWidth="1"/>
    <col min="1027" max="1027" width="6.140625" style="99" bestFit="1" customWidth="1"/>
    <col min="1028" max="1028" width="7.7109375" style="99" bestFit="1" customWidth="1"/>
    <col min="1029" max="1029" width="8.140625" style="99" bestFit="1" customWidth="1"/>
    <col min="1030" max="1030" width="7.7109375" style="99" bestFit="1" customWidth="1"/>
    <col min="1031" max="1031" width="6.140625" style="99" bestFit="1" customWidth="1"/>
    <col min="1032" max="1033" width="8.140625" style="99" bestFit="1" customWidth="1"/>
    <col min="1034" max="1034" width="6.7109375" style="99" bestFit="1" customWidth="1"/>
    <col min="1035" max="1035" width="5.7109375" style="99" bestFit="1" customWidth="1"/>
    <col min="1036" max="1037" width="6.7109375" style="99" bestFit="1" customWidth="1"/>
    <col min="1038" max="1038" width="6.140625" style="99" bestFit="1" customWidth="1"/>
    <col min="1039" max="1039" width="8.140625" style="99" bestFit="1" customWidth="1"/>
    <col min="1040" max="1040" width="6.140625" style="99" bestFit="1" customWidth="1"/>
    <col min="1041" max="1041" width="7.140625" style="99" bestFit="1" customWidth="1"/>
    <col min="1042" max="1042" width="6.7109375" style="99" bestFit="1" customWidth="1"/>
    <col min="1043" max="1043" width="6.140625" style="99" bestFit="1" customWidth="1"/>
    <col min="1044" max="1044" width="7.7109375" style="99" bestFit="1" customWidth="1"/>
    <col min="1045" max="1046" width="6.140625" style="99" bestFit="1" customWidth="1"/>
    <col min="1047" max="1047" width="8.140625" style="99" bestFit="1" customWidth="1"/>
    <col min="1048" max="1280" width="9.140625" style="99"/>
    <col min="1281" max="1281" width="26.140625" style="99" customWidth="1"/>
    <col min="1282" max="1282" width="8.140625" style="99" bestFit="1" customWidth="1"/>
    <col min="1283" max="1283" width="6.140625" style="99" bestFit="1" customWidth="1"/>
    <col min="1284" max="1284" width="7.7109375" style="99" bestFit="1" customWidth="1"/>
    <col min="1285" max="1285" width="8.140625" style="99" bestFit="1" customWidth="1"/>
    <col min="1286" max="1286" width="7.7109375" style="99" bestFit="1" customWidth="1"/>
    <col min="1287" max="1287" width="6.140625" style="99" bestFit="1" customWidth="1"/>
    <col min="1288" max="1289" width="8.140625" style="99" bestFit="1" customWidth="1"/>
    <col min="1290" max="1290" width="6.7109375" style="99" bestFit="1" customWidth="1"/>
    <col min="1291" max="1291" width="5.7109375" style="99" bestFit="1" customWidth="1"/>
    <col min="1292" max="1293" width="6.7109375" style="99" bestFit="1" customWidth="1"/>
    <col min="1294" max="1294" width="6.140625" style="99" bestFit="1" customWidth="1"/>
    <col min="1295" max="1295" width="8.140625" style="99" bestFit="1" customWidth="1"/>
    <col min="1296" max="1296" width="6.140625" style="99" bestFit="1" customWidth="1"/>
    <col min="1297" max="1297" width="7.140625" style="99" bestFit="1" customWidth="1"/>
    <col min="1298" max="1298" width="6.7109375" style="99" bestFit="1" customWidth="1"/>
    <col min="1299" max="1299" width="6.140625" style="99" bestFit="1" customWidth="1"/>
    <col min="1300" max="1300" width="7.7109375" style="99" bestFit="1" customWidth="1"/>
    <col min="1301" max="1302" width="6.140625" style="99" bestFit="1" customWidth="1"/>
    <col min="1303" max="1303" width="8.140625" style="99" bestFit="1" customWidth="1"/>
    <col min="1304" max="1536" width="9.140625" style="99"/>
    <col min="1537" max="1537" width="26.140625" style="99" customWidth="1"/>
    <col min="1538" max="1538" width="8.140625" style="99" bestFit="1" customWidth="1"/>
    <col min="1539" max="1539" width="6.140625" style="99" bestFit="1" customWidth="1"/>
    <col min="1540" max="1540" width="7.7109375" style="99" bestFit="1" customWidth="1"/>
    <col min="1541" max="1541" width="8.140625" style="99" bestFit="1" customWidth="1"/>
    <col min="1542" max="1542" width="7.7109375" style="99" bestFit="1" customWidth="1"/>
    <col min="1543" max="1543" width="6.140625" style="99" bestFit="1" customWidth="1"/>
    <col min="1544" max="1545" width="8.140625" style="99" bestFit="1" customWidth="1"/>
    <col min="1546" max="1546" width="6.7109375" style="99" bestFit="1" customWidth="1"/>
    <col min="1547" max="1547" width="5.7109375" style="99" bestFit="1" customWidth="1"/>
    <col min="1548" max="1549" width="6.7109375" style="99" bestFit="1" customWidth="1"/>
    <col min="1550" max="1550" width="6.140625" style="99" bestFit="1" customWidth="1"/>
    <col min="1551" max="1551" width="8.140625" style="99" bestFit="1" customWidth="1"/>
    <col min="1552" max="1552" width="6.140625" style="99" bestFit="1" customWidth="1"/>
    <col min="1553" max="1553" width="7.140625" style="99" bestFit="1" customWidth="1"/>
    <col min="1554" max="1554" width="6.7109375" style="99" bestFit="1" customWidth="1"/>
    <col min="1555" max="1555" width="6.140625" style="99" bestFit="1" customWidth="1"/>
    <col min="1556" max="1556" width="7.7109375" style="99" bestFit="1" customWidth="1"/>
    <col min="1557" max="1558" width="6.140625" style="99" bestFit="1" customWidth="1"/>
    <col min="1559" max="1559" width="8.140625" style="99" bestFit="1" customWidth="1"/>
    <col min="1560" max="1792" width="9.140625" style="99"/>
    <col min="1793" max="1793" width="26.140625" style="99" customWidth="1"/>
    <col min="1794" max="1794" width="8.140625" style="99" bestFit="1" customWidth="1"/>
    <col min="1795" max="1795" width="6.140625" style="99" bestFit="1" customWidth="1"/>
    <col min="1796" max="1796" width="7.7109375" style="99" bestFit="1" customWidth="1"/>
    <col min="1797" max="1797" width="8.140625" style="99" bestFit="1" customWidth="1"/>
    <col min="1798" max="1798" width="7.7109375" style="99" bestFit="1" customWidth="1"/>
    <col min="1799" max="1799" width="6.140625" style="99" bestFit="1" customWidth="1"/>
    <col min="1800" max="1801" width="8.140625" style="99" bestFit="1" customWidth="1"/>
    <col min="1802" max="1802" width="6.7109375" style="99" bestFit="1" customWidth="1"/>
    <col min="1803" max="1803" width="5.7109375" style="99" bestFit="1" customWidth="1"/>
    <col min="1804" max="1805" width="6.7109375" style="99" bestFit="1" customWidth="1"/>
    <col min="1806" max="1806" width="6.140625" style="99" bestFit="1" customWidth="1"/>
    <col min="1807" max="1807" width="8.140625" style="99" bestFit="1" customWidth="1"/>
    <col min="1808" max="1808" width="6.140625" style="99" bestFit="1" customWidth="1"/>
    <col min="1809" max="1809" width="7.140625" style="99" bestFit="1" customWidth="1"/>
    <col min="1810" max="1810" width="6.7109375" style="99" bestFit="1" customWidth="1"/>
    <col min="1811" max="1811" width="6.140625" style="99" bestFit="1" customWidth="1"/>
    <col min="1812" max="1812" width="7.7109375" style="99" bestFit="1" customWidth="1"/>
    <col min="1813" max="1814" width="6.140625" style="99" bestFit="1" customWidth="1"/>
    <col min="1815" max="1815" width="8.140625" style="99" bestFit="1" customWidth="1"/>
    <col min="1816" max="2048" width="9.140625" style="99"/>
    <col min="2049" max="2049" width="26.140625" style="99" customWidth="1"/>
    <col min="2050" max="2050" width="8.140625" style="99" bestFit="1" customWidth="1"/>
    <col min="2051" max="2051" width="6.140625" style="99" bestFit="1" customWidth="1"/>
    <col min="2052" max="2052" width="7.7109375" style="99" bestFit="1" customWidth="1"/>
    <col min="2053" max="2053" width="8.140625" style="99" bestFit="1" customWidth="1"/>
    <col min="2054" max="2054" width="7.7109375" style="99" bestFit="1" customWidth="1"/>
    <col min="2055" max="2055" width="6.140625" style="99" bestFit="1" customWidth="1"/>
    <col min="2056" max="2057" width="8.140625" style="99" bestFit="1" customWidth="1"/>
    <col min="2058" max="2058" width="6.7109375" style="99" bestFit="1" customWidth="1"/>
    <col min="2059" max="2059" width="5.7109375" style="99" bestFit="1" customWidth="1"/>
    <col min="2060" max="2061" width="6.7109375" style="99" bestFit="1" customWidth="1"/>
    <col min="2062" max="2062" width="6.140625" style="99" bestFit="1" customWidth="1"/>
    <col min="2063" max="2063" width="8.140625" style="99" bestFit="1" customWidth="1"/>
    <col min="2064" max="2064" width="6.140625" style="99" bestFit="1" customWidth="1"/>
    <col min="2065" max="2065" width="7.140625" style="99" bestFit="1" customWidth="1"/>
    <col min="2066" max="2066" width="6.7109375" style="99" bestFit="1" customWidth="1"/>
    <col min="2067" max="2067" width="6.140625" style="99" bestFit="1" customWidth="1"/>
    <col min="2068" max="2068" width="7.7109375" style="99" bestFit="1" customWidth="1"/>
    <col min="2069" max="2070" width="6.140625" style="99" bestFit="1" customWidth="1"/>
    <col min="2071" max="2071" width="8.140625" style="99" bestFit="1" customWidth="1"/>
    <col min="2072" max="2304" width="9.140625" style="99"/>
    <col min="2305" max="2305" width="26.140625" style="99" customWidth="1"/>
    <col min="2306" max="2306" width="8.140625" style="99" bestFit="1" customWidth="1"/>
    <col min="2307" max="2307" width="6.140625" style="99" bestFit="1" customWidth="1"/>
    <col min="2308" max="2308" width="7.7109375" style="99" bestFit="1" customWidth="1"/>
    <col min="2309" max="2309" width="8.140625" style="99" bestFit="1" customWidth="1"/>
    <col min="2310" max="2310" width="7.7109375" style="99" bestFit="1" customWidth="1"/>
    <col min="2311" max="2311" width="6.140625" style="99" bestFit="1" customWidth="1"/>
    <col min="2312" max="2313" width="8.140625" style="99" bestFit="1" customWidth="1"/>
    <col min="2314" max="2314" width="6.7109375" style="99" bestFit="1" customWidth="1"/>
    <col min="2315" max="2315" width="5.7109375" style="99" bestFit="1" customWidth="1"/>
    <col min="2316" max="2317" width="6.7109375" style="99" bestFit="1" customWidth="1"/>
    <col min="2318" max="2318" width="6.140625" style="99" bestFit="1" customWidth="1"/>
    <col min="2319" max="2319" width="8.140625" style="99" bestFit="1" customWidth="1"/>
    <col min="2320" max="2320" width="6.140625" style="99" bestFit="1" customWidth="1"/>
    <col min="2321" max="2321" width="7.140625" style="99" bestFit="1" customWidth="1"/>
    <col min="2322" max="2322" width="6.7109375" style="99" bestFit="1" customWidth="1"/>
    <col min="2323" max="2323" width="6.140625" style="99" bestFit="1" customWidth="1"/>
    <col min="2324" max="2324" width="7.7109375" style="99" bestFit="1" customWidth="1"/>
    <col min="2325" max="2326" width="6.140625" style="99" bestFit="1" customWidth="1"/>
    <col min="2327" max="2327" width="8.140625" style="99" bestFit="1" customWidth="1"/>
    <col min="2328" max="2560" width="9.140625" style="99"/>
    <col min="2561" max="2561" width="26.140625" style="99" customWidth="1"/>
    <col min="2562" max="2562" width="8.140625" style="99" bestFit="1" customWidth="1"/>
    <col min="2563" max="2563" width="6.140625" style="99" bestFit="1" customWidth="1"/>
    <col min="2564" max="2564" width="7.7109375" style="99" bestFit="1" customWidth="1"/>
    <col min="2565" max="2565" width="8.140625" style="99" bestFit="1" customWidth="1"/>
    <col min="2566" max="2566" width="7.7109375" style="99" bestFit="1" customWidth="1"/>
    <col min="2567" max="2567" width="6.140625" style="99" bestFit="1" customWidth="1"/>
    <col min="2568" max="2569" width="8.140625" style="99" bestFit="1" customWidth="1"/>
    <col min="2570" max="2570" width="6.7109375" style="99" bestFit="1" customWidth="1"/>
    <col min="2571" max="2571" width="5.7109375" style="99" bestFit="1" customWidth="1"/>
    <col min="2572" max="2573" width="6.7109375" style="99" bestFit="1" customWidth="1"/>
    <col min="2574" max="2574" width="6.140625" style="99" bestFit="1" customWidth="1"/>
    <col min="2575" max="2575" width="8.140625" style="99" bestFit="1" customWidth="1"/>
    <col min="2576" max="2576" width="6.140625" style="99" bestFit="1" customWidth="1"/>
    <col min="2577" max="2577" width="7.140625" style="99" bestFit="1" customWidth="1"/>
    <col min="2578" max="2578" width="6.7109375" style="99" bestFit="1" customWidth="1"/>
    <col min="2579" max="2579" width="6.140625" style="99" bestFit="1" customWidth="1"/>
    <col min="2580" max="2580" width="7.7109375" style="99" bestFit="1" customWidth="1"/>
    <col min="2581" max="2582" width="6.140625" style="99" bestFit="1" customWidth="1"/>
    <col min="2583" max="2583" width="8.140625" style="99" bestFit="1" customWidth="1"/>
    <col min="2584" max="2816" width="9.140625" style="99"/>
    <col min="2817" max="2817" width="26.140625" style="99" customWidth="1"/>
    <col min="2818" max="2818" width="8.140625" style="99" bestFit="1" customWidth="1"/>
    <col min="2819" max="2819" width="6.140625" style="99" bestFit="1" customWidth="1"/>
    <col min="2820" max="2820" width="7.7109375" style="99" bestFit="1" customWidth="1"/>
    <col min="2821" max="2821" width="8.140625" style="99" bestFit="1" customWidth="1"/>
    <col min="2822" max="2822" width="7.7109375" style="99" bestFit="1" customWidth="1"/>
    <col min="2823" max="2823" width="6.140625" style="99" bestFit="1" customWidth="1"/>
    <col min="2824" max="2825" width="8.140625" style="99" bestFit="1" customWidth="1"/>
    <col min="2826" max="2826" width="6.7109375" style="99" bestFit="1" customWidth="1"/>
    <col min="2827" max="2827" width="5.7109375" style="99" bestFit="1" customWidth="1"/>
    <col min="2828" max="2829" width="6.7109375" style="99" bestFit="1" customWidth="1"/>
    <col min="2830" max="2830" width="6.140625" style="99" bestFit="1" customWidth="1"/>
    <col min="2831" max="2831" width="8.140625" style="99" bestFit="1" customWidth="1"/>
    <col min="2832" max="2832" width="6.140625" style="99" bestFit="1" customWidth="1"/>
    <col min="2833" max="2833" width="7.140625" style="99" bestFit="1" customWidth="1"/>
    <col min="2834" max="2834" width="6.7109375" style="99" bestFit="1" customWidth="1"/>
    <col min="2835" max="2835" width="6.140625" style="99" bestFit="1" customWidth="1"/>
    <col min="2836" max="2836" width="7.7109375" style="99" bestFit="1" customWidth="1"/>
    <col min="2837" max="2838" width="6.140625" style="99" bestFit="1" customWidth="1"/>
    <col min="2839" max="2839" width="8.140625" style="99" bestFit="1" customWidth="1"/>
    <col min="2840" max="3072" width="9.140625" style="99"/>
    <col min="3073" max="3073" width="26.140625" style="99" customWidth="1"/>
    <col min="3074" max="3074" width="8.140625" style="99" bestFit="1" customWidth="1"/>
    <col min="3075" max="3075" width="6.140625" style="99" bestFit="1" customWidth="1"/>
    <col min="3076" max="3076" width="7.7109375" style="99" bestFit="1" customWidth="1"/>
    <col min="3077" max="3077" width="8.140625" style="99" bestFit="1" customWidth="1"/>
    <col min="3078" max="3078" width="7.7109375" style="99" bestFit="1" customWidth="1"/>
    <col min="3079" max="3079" width="6.140625" style="99" bestFit="1" customWidth="1"/>
    <col min="3080" max="3081" width="8.140625" style="99" bestFit="1" customWidth="1"/>
    <col min="3082" max="3082" width="6.7109375" style="99" bestFit="1" customWidth="1"/>
    <col min="3083" max="3083" width="5.7109375" style="99" bestFit="1" customWidth="1"/>
    <col min="3084" max="3085" width="6.7109375" style="99" bestFit="1" customWidth="1"/>
    <col min="3086" max="3086" width="6.140625" style="99" bestFit="1" customWidth="1"/>
    <col min="3087" max="3087" width="8.140625" style="99" bestFit="1" customWidth="1"/>
    <col min="3088" max="3088" width="6.140625" style="99" bestFit="1" customWidth="1"/>
    <col min="3089" max="3089" width="7.140625" style="99" bestFit="1" customWidth="1"/>
    <col min="3090" max="3090" width="6.7109375" style="99" bestFit="1" customWidth="1"/>
    <col min="3091" max="3091" width="6.140625" style="99" bestFit="1" customWidth="1"/>
    <col min="3092" max="3092" width="7.7109375" style="99" bestFit="1" customWidth="1"/>
    <col min="3093" max="3094" width="6.140625" style="99" bestFit="1" customWidth="1"/>
    <col min="3095" max="3095" width="8.140625" style="99" bestFit="1" customWidth="1"/>
    <col min="3096" max="3328" width="9.140625" style="99"/>
    <col min="3329" max="3329" width="26.140625" style="99" customWidth="1"/>
    <col min="3330" max="3330" width="8.140625" style="99" bestFit="1" customWidth="1"/>
    <col min="3331" max="3331" width="6.140625" style="99" bestFit="1" customWidth="1"/>
    <col min="3332" max="3332" width="7.7109375" style="99" bestFit="1" customWidth="1"/>
    <col min="3333" max="3333" width="8.140625" style="99" bestFit="1" customWidth="1"/>
    <col min="3334" max="3334" width="7.7109375" style="99" bestFit="1" customWidth="1"/>
    <col min="3335" max="3335" width="6.140625" style="99" bestFit="1" customWidth="1"/>
    <col min="3336" max="3337" width="8.140625" style="99" bestFit="1" customWidth="1"/>
    <col min="3338" max="3338" width="6.7109375" style="99" bestFit="1" customWidth="1"/>
    <col min="3339" max="3339" width="5.7109375" style="99" bestFit="1" customWidth="1"/>
    <col min="3340" max="3341" width="6.7109375" style="99" bestFit="1" customWidth="1"/>
    <col min="3342" max="3342" width="6.140625" style="99" bestFit="1" customWidth="1"/>
    <col min="3343" max="3343" width="8.140625" style="99" bestFit="1" customWidth="1"/>
    <col min="3344" max="3344" width="6.140625" style="99" bestFit="1" customWidth="1"/>
    <col min="3345" max="3345" width="7.140625" style="99" bestFit="1" customWidth="1"/>
    <col min="3346" max="3346" width="6.7109375" style="99" bestFit="1" customWidth="1"/>
    <col min="3347" max="3347" width="6.140625" style="99" bestFit="1" customWidth="1"/>
    <col min="3348" max="3348" width="7.7109375" style="99" bestFit="1" customWidth="1"/>
    <col min="3349" max="3350" width="6.140625" style="99" bestFit="1" customWidth="1"/>
    <col min="3351" max="3351" width="8.140625" style="99" bestFit="1" customWidth="1"/>
    <col min="3352" max="3584" width="9.140625" style="99"/>
    <col min="3585" max="3585" width="26.140625" style="99" customWidth="1"/>
    <col min="3586" max="3586" width="8.140625" style="99" bestFit="1" customWidth="1"/>
    <col min="3587" max="3587" width="6.140625" style="99" bestFit="1" customWidth="1"/>
    <col min="3588" max="3588" width="7.7109375" style="99" bestFit="1" customWidth="1"/>
    <col min="3589" max="3589" width="8.140625" style="99" bestFit="1" customWidth="1"/>
    <col min="3590" max="3590" width="7.7109375" style="99" bestFit="1" customWidth="1"/>
    <col min="3591" max="3591" width="6.140625" style="99" bestFit="1" customWidth="1"/>
    <col min="3592" max="3593" width="8.140625" style="99" bestFit="1" customWidth="1"/>
    <col min="3594" max="3594" width="6.7109375" style="99" bestFit="1" customWidth="1"/>
    <col min="3595" max="3595" width="5.7109375" style="99" bestFit="1" customWidth="1"/>
    <col min="3596" max="3597" width="6.7109375" style="99" bestFit="1" customWidth="1"/>
    <col min="3598" max="3598" width="6.140625" style="99" bestFit="1" customWidth="1"/>
    <col min="3599" max="3599" width="8.140625" style="99" bestFit="1" customWidth="1"/>
    <col min="3600" max="3600" width="6.140625" style="99" bestFit="1" customWidth="1"/>
    <col min="3601" max="3601" width="7.140625" style="99" bestFit="1" customWidth="1"/>
    <col min="3602" max="3602" width="6.7109375" style="99" bestFit="1" customWidth="1"/>
    <col min="3603" max="3603" width="6.140625" style="99" bestFit="1" customWidth="1"/>
    <col min="3604" max="3604" width="7.7109375" style="99" bestFit="1" customWidth="1"/>
    <col min="3605" max="3606" width="6.140625" style="99" bestFit="1" customWidth="1"/>
    <col min="3607" max="3607" width="8.140625" style="99" bestFit="1" customWidth="1"/>
    <col min="3608" max="3840" width="9.140625" style="99"/>
    <col min="3841" max="3841" width="26.140625" style="99" customWidth="1"/>
    <col min="3842" max="3842" width="8.140625" style="99" bestFit="1" customWidth="1"/>
    <col min="3843" max="3843" width="6.140625" style="99" bestFit="1" customWidth="1"/>
    <col min="3844" max="3844" width="7.7109375" style="99" bestFit="1" customWidth="1"/>
    <col min="3845" max="3845" width="8.140625" style="99" bestFit="1" customWidth="1"/>
    <col min="3846" max="3846" width="7.7109375" style="99" bestFit="1" customWidth="1"/>
    <col min="3847" max="3847" width="6.140625" style="99" bestFit="1" customWidth="1"/>
    <col min="3848" max="3849" width="8.140625" style="99" bestFit="1" customWidth="1"/>
    <col min="3850" max="3850" width="6.7109375" style="99" bestFit="1" customWidth="1"/>
    <col min="3851" max="3851" width="5.7109375" style="99" bestFit="1" customWidth="1"/>
    <col min="3852" max="3853" width="6.7109375" style="99" bestFit="1" customWidth="1"/>
    <col min="3854" max="3854" width="6.140625" style="99" bestFit="1" customWidth="1"/>
    <col min="3855" max="3855" width="8.140625" style="99" bestFit="1" customWidth="1"/>
    <col min="3856" max="3856" width="6.140625" style="99" bestFit="1" customWidth="1"/>
    <col min="3857" max="3857" width="7.140625" style="99" bestFit="1" customWidth="1"/>
    <col min="3858" max="3858" width="6.7109375" style="99" bestFit="1" customWidth="1"/>
    <col min="3859" max="3859" width="6.140625" style="99" bestFit="1" customWidth="1"/>
    <col min="3860" max="3860" width="7.7109375" style="99" bestFit="1" customWidth="1"/>
    <col min="3861" max="3862" width="6.140625" style="99" bestFit="1" customWidth="1"/>
    <col min="3863" max="3863" width="8.140625" style="99" bestFit="1" customWidth="1"/>
    <col min="3864" max="4096" width="9.140625" style="99"/>
    <col min="4097" max="4097" width="26.140625" style="99" customWidth="1"/>
    <col min="4098" max="4098" width="8.140625" style="99" bestFit="1" customWidth="1"/>
    <col min="4099" max="4099" width="6.140625" style="99" bestFit="1" customWidth="1"/>
    <col min="4100" max="4100" width="7.7109375" style="99" bestFit="1" customWidth="1"/>
    <col min="4101" max="4101" width="8.140625" style="99" bestFit="1" customWidth="1"/>
    <col min="4102" max="4102" width="7.7109375" style="99" bestFit="1" customWidth="1"/>
    <col min="4103" max="4103" width="6.140625" style="99" bestFit="1" customWidth="1"/>
    <col min="4104" max="4105" width="8.140625" style="99" bestFit="1" customWidth="1"/>
    <col min="4106" max="4106" width="6.7109375" style="99" bestFit="1" customWidth="1"/>
    <col min="4107" max="4107" width="5.7109375" style="99" bestFit="1" customWidth="1"/>
    <col min="4108" max="4109" width="6.7109375" style="99" bestFit="1" customWidth="1"/>
    <col min="4110" max="4110" width="6.140625" style="99" bestFit="1" customWidth="1"/>
    <col min="4111" max="4111" width="8.140625" style="99" bestFit="1" customWidth="1"/>
    <col min="4112" max="4112" width="6.140625" style="99" bestFit="1" customWidth="1"/>
    <col min="4113" max="4113" width="7.140625" style="99" bestFit="1" customWidth="1"/>
    <col min="4114" max="4114" width="6.7109375" style="99" bestFit="1" customWidth="1"/>
    <col min="4115" max="4115" width="6.140625" style="99" bestFit="1" customWidth="1"/>
    <col min="4116" max="4116" width="7.7109375" style="99" bestFit="1" customWidth="1"/>
    <col min="4117" max="4118" width="6.140625" style="99" bestFit="1" customWidth="1"/>
    <col min="4119" max="4119" width="8.140625" style="99" bestFit="1" customWidth="1"/>
    <col min="4120" max="4352" width="9.140625" style="99"/>
    <col min="4353" max="4353" width="26.140625" style="99" customWidth="1"/>
    <col min="4354" max="4354" width="8.140625" style="99" bestFit="1" customWidth="1"/>
    <col min="4355" max="4355" width="6.140625" style="99" bestFit="1" customWidth="1"/>
    <col min="4356" max="4356" width="7.7109375" style="99" bestFit="1" customWidth="1"/>
    <col min="4357" max="4357" width="8.140625" style="99" bestFit="1" customWidth="1"/>
    <col min="4358" max="4358" width="7.7109375" style="99" bestFit="1" customWidth="1"/>
    <col min="4359" max="4359" width="6.140625" style="99" bestFit="1" customWidth="1"/>
    <col min="4360" max="4361" width="8.140625" style="99" bestFit="1" customWidth="1"/>
    <col min="4362" max="4362" width="6.7109375" style="99" bestFit="1" customWidth="1"/>
    <col min="4363" max="4363" width="5.7109375" style="99" bestFit="1" customWidth="1"/>
    <col min="4364" max="4365" width="6.7109375" style="99" bestFit="1" customWidth="1"/>
    <col min="4366" max="4366" width="6.140625" style="99" bestFit="1" customWidth="1"/>
    <col min="4367" max="4367" width="8.140625" style="99" bestFit="1" customWidth="1"/>
    <col min="4368" max="4368" width="6.140625" style="99" bestFit="1" customWidth="1"/>
    <col min="4369" max="4369" width="7.140625" style="99" bestFit="1" customWidth="1"/>
    <col min="4370" max="4370" width="6.7109375" style="99" bestFit="1" customWidth="1"/>
    <col min="4371" max="4371" width="6.140625" style="99" bestFit="1" customWidth="1"/>
    <col min="4372" max="4372" width="7.7109375" style="99" bestFit="1" customWidth="1"/>
    <col min="4373" max="4374" width="6.140625" style="99" bestFit="1" customWidth="1"/>
    <col min="4375" max="4375" width="8.140625" style="99" bestFit="1" customWidth="1"/>
    <col min="4376" max="4608" width="9.140625" style="99"/>
    <col min="4609" max="4609" width="26.140625" style="99" customWidth="1"/>
    <col min="4610" max="4610" width="8.140625" style="99" bestFit="1" customWidth="1"/>
    <col min="4611" max="4611" width="6.140625" style="99" bestFit="1" customWidth="1"/>
    <col min="4612" max="4612" width="7.7109375" style="99" bestFit="1" customWidth="1"/>
    <col min="4613" max="4613" width="8.140625" style="99" bestFit="1" customWidth="1"/>
    <col min="4614" max="4614" width="7.7109375" style="99" bestFit="1" customWidth="1"/>
    <col min="4615" max="4615" width="6.140625" style="99" bestFit="1" customWidth="1"/>
    <col min="4616" max="4617" width="8.140625" style="99" bestFit="1" customWidth="1"/>
    <col min="4618" max="4618" width="6.7109375" style="99" bestFit="1" customWidth="1"/>
    <col min="4619" max="4619" width="5.7109375" style="99" bestFit="1" customWidth="1"/>
    <col min="4620" max="4621" width="6.7109375" style="99" bestFit="1" customWidth="1"/>
    <col min="4622" max="4622" width="6.140625" style="99" bestFit="1" customWidth="1"/>
    <col min="4623" max="4623" width="8.140625" style="99" bestFit="1" customWidth="1"/>
    <col min="4624" max="4624" width="6.140625" style="99" bestFit="1" customWidth="1"/>
    <col min="4625" max="4625" width="7.140625" style="99" bestFit="1" customWidth="1"/>
    <col min="4626" max="4626" width="6.7109375" style="99" bestFit="1" customWidth="1"/>
    <col min="4627" max="4627" width="6.140625" style="99" bestFit="1" customWidth="1"/>
    <col min="4628" max="4628" width="7.7109375" style="99" bestFit="1" customWidth="1"/>
    <col min="4629" max="4630" width="6.140625" style="99" bestFit="1" customWidth="1"/>
    <col min="4631" max="4631" width="8.140625" style="99" bestFit="1" customWidth="1"/>
    <col min="4632" max="4864" width="9.140625" style="99"/>
    <col min="4865" max="4865" width="26.140625" style="99" customWidth="1"/>
    <col min="4866" max="4866" width="8.140625" style="99" bestFit="1" customWidth="1"/>
    <col min="4867" max="4867" width="6.140625" style="99" bestFit="1" customWidth="1"/>
    <col min="4868" max="4868" width="7.7109375" style="99" bestFit="1" customWidth="1"/>
    <col min="4869" max="4869" width="8.140625" style="99" bestFit="1" customWidth="1"/>
    <col min="4870" max="4870" width="7.7109375" style="99" bestFit="1" customWidth="1"/>
    <col min="4871" max="4871" width="6.140625" style="99" bestFit="1" customWidth="1"/>
    <col min="4872" max="4873" width="8.140625" style="99" bestFit="1" customWidth="1"/>
    <col min="4874" max="4874" width="6.7109375" style="99" bestFit="1" customWidth="1"/>
    <col min="4875" max="4875" width="5.7109375" style="99" bestFit="1" customWidth="1"/>
    <col min="4876" max="4877" width="6.7109375" style="99" bestFit="1" customWidth="1"/>
    <col min="4878" max="4878" width="6.140625" style="99" bestFit="1" customWidth="1"/>
    <col min="4879" max="4879" width="8.140625" style="99" bestFit="1" customWidth="1"/>
    <col min="4880" max="4880" width="6.140625" style="99" bestFit="1" customWidth="1"/>
    <col min="4881" max="4881" width="7.140625" style="99" bestFit="1" customWidth="1"/>
    <col min="4882" max="4882" width="6.7109375" style="99" bestFit="1" customWidth="1"/>
    <col min="4883" max="4883" width="6.140625" style="99" bestFit="1" customWidth="1"/>
    <col min="4884" max="4884" width="7.7109375" style="99" bestFit="1" customWidth="1"/>
    <col min="4885" max="4886" width="6.140625" style="99" bestFit="1" customWidth="1"/>
    <col min="4887" max="4887" width="8.140625" style="99" bestFit="1" customWidth="1"/>
    <col min="4888" max="5120" width="9.140625" style="99"/>
    <col min="5121" max="5121" width="26.140625" style="99" customWidth="1"/>
    <col min="5122" max="5122" width="8.140625" style="99" bestFit="1" customWidth="1"/>
    <col min="5123" max="5123" width="6.140625" style="99" bestFit="1" customWidth="1"/>
    <col min="5124" max="5124" width="7.7109375" style="99" bestFit="1" customWidth="1"/>
    <col min="5125" max="5125" width="8.140625" style="99" bestFit="1" customWidth="1"/>
    <col min="5126" max="5126" width="7.7109375" style="99" bestFit="1" customWidth="1"/>
    <col min="5127" max="5127" width="6.140625" style="99" bestFit="1" customWidth="1"/>
    <col min="5128" max="5129" width="8.140625" style="99" bestFit="1" customWidth="1"/>
    <col min="5130" max="5130" width="6.7109375" style="99" bestFit="1" customWidth="1"/>
    <col min="5131" max="5131" width="5.7109375" style="99" bestFit="1" customWidth="1"/>
    <col min="5132" max="5133" width="6.7109375" style="99" bestFit="1" customWidth="1"/>
    <col min="5134" max="5134" width="6.140625" style="99" bestFit="1" customWidth="1"/>
    <col min="5135" max="5135" width="8.140625" style="99" bestFit="1" customWidth="1"/>
    <col min="5136" max="5136" width="6.140625" style="99" bestFit="1" customWidth="1"/>
    <col min="5137" max="5137" width="7.140625" style="99" bestFit="1" customWidth="1"/>
    <col min="5138" max="5138" width="6.7109375" style="99" bestFit="1" customWidth="1"/>
    <col min="5139" max="5139" width="6.140625" style="99" bestFit="1" customWidth="1"/>
    <col min="5140" max="5140" width="7.7109375" style="99" bestFit="1" customWidth="1"/>
    <col min="5141" max="5142" width="6.140625" style="99" bestFit="1" customWidth="1"/>
    <col min="5143" max="5143" width="8.140625" style="99" bestFit="1" customWidth="1"/>
    <col min="5144" max="5376" width="9.140625" style="99"/>
    <col min="5377" max="5377" width="26.140625" style="99" customWidth="1"/>
    <col min="5378" max="5378" width="8.140625" style="99" bestFit="1" customWidth="1"/>
    <col min="5379" max="5379" width="6.140625" style="99" bestFit="1" customWidth="1"/>
    <col min="5380" max="5380" width="7.7109375" style="99" bestFit="1" customWidth="1"/>
    <col min="5381" max="5381" width="8.140625" style="99" bestFit="1" customWidth="1"/>
    <col min="5382" max="5382" width="7.7109375" style="99" bestFit="1" customWidth="1"/>
    <col min="5383" max="5383" width="6.140625" style="99" bestFit="1" customWidth="1"/>
    <col min="5384" max="5385" width="8.140625" style="99" bestFit="1" customWidth="1"/>
    <col min="5386" max="5386" width="6.7109375" style="99" bestFit="1" customWidth="1"/>
    <col min="5387" max="5387" width="5.7109375" style="99" bestFit="1" customWidth="1"/>
    <col min="5388" max="5389" width="6.7109375" style="99" bestFit="1" customWidth="1"/>
    <col min="5390" max="5390" width="6.140625" style="99" bestFit="1" customWidth="1"/>
    <col min="5391" max="5391" width="8.140625" style="99" bestFit="1" customWidth="1"/>
    <col min="5392" max="5392" width="6.140625" style="99" bestFit="1" customWidth="1"/>
    <col min="5393" max="5393" width="7.140625" style="99" bestFit="1" customWidth="1"/>
    <col min="5394" max="5394" width="6.7109375" style="99" bestFit="1" customWidth="1"/>
    <col min="5395" max="5395" width="6.140625" style="99" bestFit="1" customWidth="1"/>
    <col min="5396" max="5396" width="7.7109375" style="99" bestFit="1" customWidth="1"/>
    <col min="5397" max="5398" width="6.140625" style="99" bestFit="1" customWidth="1"/>
    <col min="5399" max="5399" width="8.140625" style="99" bestFit="1" customWidth="1"/>
    <col min="5400" max="5632" width="9.140625" style="99"/>
    <col min="5633" max="5633" width="26.140625" style="99" customWidth="1"/>
    <col min="5634" max="5634" width="8.140625" style="99" bestFit="1" customWidth="1"/>
    <col min="5635" max="5635" width="6.140625" style="99" bestFit="1" customWidth="1"/>
    <col min="5636" max="5636" width="7.7109375" style="99" bestFit="1" customWidth="1"/>
    <col min="5637" max="5637" width="8.140625" style="99" bestFit="1" customWidth="1"/>
    <col min="5638" max="5638" width="7.7109375" style="99" bestFit="1" customWidth="1"/>
    <col min="5639" max="5639" width="6.140625" style="99" bestFit="1" customWidth="1"/>
    <col min="5640" max="5641" width="8.140625" style="99" bestFit="1" customWidth="1"/>
    <col min="5642" max="5642" width="6.7109375" style="99" bestFit="1" customWidth="1"/>
    <col min="5643" max="5643" width="5.7109375" style="99" bestFit="1" customWidth="1"/>
    <col min="5644" max="5645" width="6.7109375" style="99" bestFit="1" customWidth="1"/>
    <col min="5646" max="5646" width="6.140625" style="99" bestFit="1" customWidth="1"/>
    <col min="5647" max="5647" width="8.140625" style="99" bestFit="1" customWidth="1"/>
    <col min="5648" max="5648" width="6.140625" style="99" bestFit="1" customWidth="1"/>
    <col min="5649" max="5649" width="7.140625" style="99" bestFit="1" customWidth="1"/>
    <col min="5650" max="5650" width="6.7109375" style="99" bestFit="1" customWidth="1"/>
    <col min="5651" max="5651" width="6.140625" style="99" bestFit="1" customWidth="1"/>
    <col min="5652" max="5652" width="7.7109375" style="99" bestFit="1" customWidth="1"/>
    <col min="5653" max="5654" width="6.140625" style="99" bestFit="1" customWidth="1"/>
    <col min="5655" max="5655" width="8.140625" style="99" bestFit="1" customWidth="1"/>
    <col min="5656" max="5888" width="9.140625" style="99"/>
    <col min="5889" max="5889" width="26.140625" style="99" customWidth="1"/>
    <col min="5890" max="5890" width="8.140625" style="99" bestFit="1" customWidth="1"/>
    <col min="5891" max="5891" width="6.140625" style="99" bestFit="1" customWidth="1"/>
    <col min="5892" max="5892" width="7.7109375" style="99" bestFit="1" customWidth="1"/>
    <col min="5893" max="5893" width="8.140625" style="99" bestFit="1" customWidth="1"/>
    <col min="5894" max="5894" width="7.7109375" style="99" bestFit="1" customWidth="1"/>
    <col min="5895" max="5895" width="6.140625" style="99" bestFit="1" customWidth="1"/>
    <col min="5896" max="5897" width="8.140625" style="99" bestFit="1" customWidth="1"/>
    <col min="5898" max="5898" width="6.7109375" style="99" bestFit="1" customWidth="1"/>
    <col min="5899" max="5899" width="5.7109375" style="99" bestFit="1" customWidth="1"/>
    <col min="5900" max="5901" width="6.7109375" style="99" bestFit="1" customWidth="1"/>
    <col min="5902" max="5902" width="6.140625" style="99" bestFit="1" customWidth="1"/>
    <col min="5903" max="5903" width="8.140625" style="99" bestFit="1" customWidth="1"/>
    <col min="5904" max="5904" width="6.140625" style="99" bestFit="1" customWidth="1"/>
    <col min="5905" max="5905" width="7.140625" style="99" bestFit="1" customWidth="1"/>
    <col min="5906" max="5906" width="6.7109375" style="99" bestFit="1" customWidth="1"/>
    <col min="5907" max="5907" width="6.140625" style="99" bestFit="1" customWidth="1"/>
    <col min="5908" max="5908" width="7.7109375" style="99" bestFit="1" customWidth="1"/>
    <col min="5909" max="5910" width="6.140625" style="99" bestFit="1" customWidth="1"/>
    <col min="5911" max="5911" width="8.140625" style="99" bestFit="1" customWidth="1"/>
    <col min="5912" max="6144" width="9.140625" style="99"/>
    <col min="6145" max="6145" width="26.140625" style="99" customWidth="1"/>
    <col min="6146" max="6146" width="8.140625" style="99" bestFit="1" customWidth="1"/>
    <col min="6147" max="6147" width="6.140625" style="99" bestFit="1" customWidth="1"/>
    <col min="6148" max="6148" width="7.7109375" style="99" bestFit="1" customWidth="1"/>
    <col min="6149" max="6149" width="8.140625" style="99" bestFit="1" customWidth="1"/>
    <col min="6150" max="6150" width="7.7109375" style="99" bestFit="1" customWidth="1"/>
    <col min="6151" max="6151" width="6.140625" style="99" bestFit="1" customWidth="1"/>
    <col min="6152" max="6153" width="8.140625" style="99" bestFit="1" customWidth="1"/>
    <col min="6154" max="6154" width="6.7109375" style="99" bestFit="1" customWidth="1"/>
    <col min="6155" max="6155" width="5.7109375" style="99" bestFit="1" customWidth="1"/>
    <col min="6156" max="6157" width="6.7109375" style="99" bestFit="1" customWidth="1"/>
    <col min="6158" max="6158" width="6.140625" style="99" bestFit="1" customWidth="1"/>
    <col min="6159" max="6159" width="8.140625" style="99" bestFit="1" customWidth="1"/>
    <col min="6160" max="6160" width="6.140625" style="99" bestFit="1" customWidth="1"/>
    <col min="6161" max="6161" width="7.140625" style="99" bestFit="1" customWidth="1"/>
    <col min="6162" max="6162" width="6.7109375" style="99" bestFit="1" customWidth="1"/>
    <col min="6163" max="6163" width="6.140625" style="99" bestFit="1" customWidth="1"/>
    <col min="6164" max="6164" width="7.7109375" style="99" bestFit="1" customWidth="1"/>
    <col min="6165" max="6166" width="6.140625" style="99" bestFit="1" customWidth="1"/>
    <col min="6167" max="6167" width="8.140625" style="99" bestFit="1" customWidth="1"/>
    <col min="6168" max="6400" width="9.140625" style="99"/>
    <col min="6401" max="6401" width="26.140625" style="99" customWidth="1"/>
    <col min="6402" max="6402" width="8.140625" style="99" bestFit="1" customWidth="1"/>
    <col min="6403" max="6403" width="6.140625" style="99" bestFit="1" customWidth="1"/>
    <col min="6404" max="6404" width="7.7109375" style="99" bestFit="1" customWidth="1"/>
    <col min="6405" max="6405" width="8.140625" style="99" bestFit="1" customWidth="1"/>
    <col min="6406" max="6406" width="7.7109375" style="99" bestFit="1" customWidth="1"/>
    <col min="6407" max="6407" width="6.140625" style="99" bestFit="1" customWidth="1"/>
    <col min="6408" max="6409" width="8.140625" style="99" bestFit="1" customWidth="1"/>
    <col min="6410" max="6410" width="6.7109375" style="99" bestFit="1" customWidth="1"/>
    <col min="6411" max="6411" width="5.7109375" style="99" bestFit="1" customWidth="1"/>
    <col min="6412" max="6413" width="6.7109375" style="99" bestFit="1" customWidth="1"/>
    <col min="6414" max="6414" width="6.140625" style="99" bestFit="1" customWidth="1"/>
    <col min="6415" max="6415" width="8.140625" style="99" bestFit="1" customWidth="1"/>
    <col min="6416" max="6416" width="6.140625" style="99" bestFit="1" customWidth="1"/>
    <col min="6417" max="6417" width="7.140625" style="99" bestFit="1" customWidth="1"/>
    <col min="6418" max="6418" width="6.7109375" style="99" bestFit="1" customWidth="1"/>
    <col min="6419" max="6419" width="6.140625" style="99" bestFit="1" customWidth="1"/>
    <col min="6420" max="6420" width="7.7109375" style="99" bestFit="1" customWidth="1"/>
    <col min="6421" max="6422" width="6.140625" style="99" bestFit="1" customWidth="1"/>
    <col min="6423" max="6423" width="8.140625" style="99" bestFit="1" customWidth="1"/>
    <col min="6424" max="6656" width="9.140625" style="99"/>
    <col min="6657" max="6657" width="26.140625" style="99" customWidth="1"/>
    <col min="6658" max="6658" width="8.140625" style="99" bestFit="1" customWidth="1"/>
    <col min="6659" max="6659" width="6.140625" style="99" bestFit="1" customWidth="1"/>
    <col min="6660" max="6660" width="7.7109375" style="99" bestFit="1" customWidth="1"/>
    <col min="6661" max="6661" width="8.140625" style="99" bestFit="1" customWidth="1"/>
    <col min="6662" max="6662" width="7.7109375" style="99" bestFit="1" customWidth="1"/>
    <col min="6663" max="6663" width="6.140625" style="99" bestFit="1" customWidth="1"/>
    <col min="6664" max="6665" width="8.140625" style="99" bestFit="1" customWidth="1"/>
    <col min="6666" max="6666" width="6.7109375" style="99" bestFit="1" customWidth="1"/>
    <col min="6667" max="6667" width="5.7109375" style="99" bestFit="1" customWidth="1"/>
    <col min="6668" max="6669" width="6.7109375" style="99" bestFit="1" customWidth="1"/>
    <col min="6670" max="6670" width="6.140625" style="99" bestFit="1" customWidth="1"/>
    <col min="6671" max="6671" width="8.140625" style="99" bestFit="1" customWidth="1"/>
    <col min="6672" max="6672" width="6.140625" style="99" bestFit="1" customWidth="1"/>
    <col min="6673" max="6673" width="7.140625" style="99" bestFit="1" customWidth="1"/>
    <col min="6674" max="6674" width="6.7109375" style="99" bestFit="1" customWidth="1"/>
    <col min="6675" max="6675" width="6.140625" style="99" bestFit="1" customWidth="1"/>
    <col min="6676" max="6676" width="7.7109375" style="99" bestFit="1" customWidth="1"/>
    <col min="6677" max="6678" width="6.140625" style="99" bestFit="1" customWidth="1"/>
    <col min="6679" max="6679" width="8.140625" style="99" bestFit="1" customWidth="1"/>
    <col min="6680" max="6912" width="9.140625" style="99"/>
    <col min="6913" max="6913" width="26.140625" style="99" customWidth="1"/>
    <col min="6914" max="6914" width="8.140625" style="99" bestFit="1" customWidth="1"/>
    <col min="6915" max="6915" width="6.140625" style="99" bestFit="1" customWidth="1"/>
    <col min="6916" max="6916" width="7.7109375" style="99" bestFit="1" customWidth="1"/>
    <col min="6917" max="6917" width="8.140625" style="99" bestFit="1" customWidth="1"/>
    <col min="6918" max="6918" width="7.7109375" style="99" bestFit="1" customWidth="1"/>
    <col min="6919" max="6919" width="6.140625" style="99" bestFit="1" customWidth="1"/>
    <col min="6920" max="6921" width="8.140625" style="99" bestFit="1" customWidth="1"/>
    <col min="6922" max="6922" width="6.7109375" style="99" bestFit="1" customWidth="1"/>
    <col min="6923" max="6923" width="5.7109375" style="99" bestFit="1" customWidth="1"/>
    <col min="6924" max="6925" width="6.7109375" style="99" bestFit="1" customWidth="1"/>
    <col min="6926" max="6926" width="6.140625" style="99" bestFit="1" customWidth="1"/>
    <col min="6927" max="6927" width="8.140625" style="99" bestFit="1" customWidth="1"/>
    <col min="6928" max="6928" width="6.140625" style="99" bestFit="1" customWidth="1"/>
    <col min="6929" max="6929" width="7.140625" style="99" bestFit="1" customWidth="1"/>
    <col min="6930" max="6930" width="6.7109375" style="99" bestFit="1" customWidth="1"/>
    <col min="6931" max="6931" width="6.140625" style="99" bestFit="1" customWidth="1"/>
    <col min="6932" max="6932" width="7.7109375" style="99" bestFit="1" customWidth="1"/>
    <col min="6933" max="6934" width="6.140625" style="99" bestFit="1" customWidth="1"/>
    <col min="6935" max="6935" width="8.140625" style="99" bestFit="1" customWidth="1"/>
    <col min="6936" max="7168" width="9.140625" style="99"/>
    <col min="7169" max="7169" width="26.140625" style="99" customWidth="1"/>
    <col min="7170" max="7170" width="8.140625" style="99" bestFit="1" customWidth="1"/>
    <col min="7171" max="7171" width="6.140625" style="99" bestFit="1" customWidth="1"/>
    <col min="7172" max="7172" width="7.7109375" style="99" bestFit="1" customWidth="1"/>
    <col min="7173" max="7173" width="8.140625" style="99" bestFit="1" customWidth="1"/>
    <col min="7174" max="7174" width="7.7109375" style="99" bestFit="1" customWidth="1"/>
    <col min="7175" max="7175" width="6.140625" style="99" bestFit="1" customWidth="1"/>
    <col min="7176" max="7177" width="8.140625" style="99" bestFit="1" customWidth="1"/>
    <col min="7178" max="7178" width="6.7109375" style="99" bestFit="1" customWidth="1"/>
    <col min="7179" max="7179" width="5.7109375" style="99" bestFit="1" customWidth="1"/>
    <col min="7180" max="7181" width="6.7109375" style="99" bestFit="1" customWidth="1"/>
    <col min="7182" max="7182" width="6.140625" style="99" bestFit="1" customWidth="1"/>
    <col min="7183" max="7183" width="8.140625" style="99" bestFit="1" customWidth="1"/>
    <col min="7184" max="7184" width="6.140625" style="99" bestFit="1" customWidth="1"/>
    <col min="7185" max="7185" width="7.140625" style="99" bestFit="1" customWidth="1"/>
    <col min="7186" max="7186" width="6.7109375" style="99" bestFit="1" customWidth="1"/>
    <col min="7187" max="7187" width="6.140625" style="99" bestFit="1" customWidth="1"/>
    <col min="7188" max="7188" width="7.7109375" style="99" bestFit="1" customWidth="1"/>
    <col min="7189" max="7190" width="6.140625" style="99" bestFit="1" customWidth="1"/>
    <col min="7191" max="7191" width="8.140625" style="99" bestFit="1" customWidth="1"/>
    <col min="7192" max="7424" width="9.140625" style="99"/>
    <col min="7425" max="7425" width="26.140625" style="99" customWidth="1"/>
    <col min="7426" max="7426" width="8.140625" style="99" bestFit="1" customWidth="1"/>
    <col min="7427" max="7427" width="6.140625" style="99" bestFit="1" customWidth="1"/>
    <col min="7428" max="7428" width="7.7109375" style="99" bestFit="1" customWidth="1"/>
    <col min="7429" max="7429" width="8.140625" style="99" bestFit="1" customWidth="1"/>
    <col min="7430" max="7430" width="7.7109375" style="99" bestFit="1" customWidth="1"/>
    <col min="7431" max="7431" width="6.140625" style="99" bestFit="1" customWidth="1"/>
    <col min="7432" max="7433" width="8.140625" style="99" bestFit="1" customWidth="1"/>
    <col min="7434" max="7434" width="6.7109375" style="99" bestFit="1" customWidth="1"/>
    <col min="7435" max="7435" width="5.7109375" style="99" bestFit="1" customWidth="1"/>
    <col min="7436" max="7437" width="6.7109375" style="99" bestFit="1" customWidth="1"/>
    <col min="7438" max="7438" width="6.140625" style="99" bestFit="1" customWidth="1"/>
    <col min="7439" max="7439" width="8.140625" style="99" bestFit="1" customWidth="1"/>
    <col min="7440" max="7440" width="6.140625" style="99" bestFit="1" customWidth="1"/>
    <col min="7441" max="7441" width="7.140625" style="99" bestFit="1" customWidth="1"/>
    <col min="7442" max="7442" width="6.7109375" style="99" bestFit="1" customWidth="1"/>
    <col min="7443" max="7443" width="6.140625" style="99" bestFit="1" customWidth="1"/>
    <col min="7444" max="7444" width="7.7109375" style="99" bestFit="1" customWidth="1"/>
    <col min="7445" max="7446" width="6.140625" style="99" bestFit="1" customWidth="1"/>
    <col min="7447" max="7447" width="8.140625" style="99" bestFit="1" customWidth="1"/>
    <col min="7448" max="7680" width="9.140625" style="99"/>
    <col min="7681" max="7681" width="26.140625" style="99" customWidth="1"/>
    <col min="7682" max="7682" width="8.140625" style="99" bestFit="1" customWidth="1"/>
    <col min="7683" max="7683" width="6.140625" style="99" bestFit="1" customWidth="1"/>
    <col min="7684" max="7684" width="7.7109375" style="99" bestFit="1" customWidth="1"/>
    <col min="7685" max="7685" width="8.140625" style="99" bestFit="1" customWidth="1"/>
    <col min="7686" max="7686" width="7.7109375" style="99" bestFit="1" customWidth="1"/>
    <col min="7687" max="7687" width="6.140625" style="99" bestFit="1" customWidth="1"/>
    <col min="7688" max="7689" width="8.140625" style="99" bestFit="1" customWidth="1"/>
    <col min="7690" max="7690" width="6.7109375" style="99" bestFit="1" customWidth="1"/>
    <col min="7691" max="7691" width="5.7109375" style="99" bestFit="1" customWidth="1"/>
    <col min="7692" max="7693" width="6.7109375" style="99" bestFit="1" customWidth="1"/>
    <col min="7694" max="7694" width="6.140625" style="99" bestFit="1" customWidth="1"/>
    <col min="7695" max="7695" width="8.140625" style="99" bestFit="1" customWidth="1"/>
    <col min="7696" max="7696" width="6.140625" style="99" bestFit="1" customWidth="1"/>
    <col min="7697" max="7697" width="7.140625" style="99" bestFit="1" customWidth="1"/>
    <col min="7698" max="7698" width="6.7109375" style="99" bestFit="1" customWidth="1"/>
    <col min="7699" max="7699" width="6.140625" style="99" bestFit="1" customWidth="1"/>
    <col min="7700" max="7700" width="7.7109375" style="99" bestFit="1" customWidth="1"/>
    <col min="7701" max="7702" width="6.140625" style="99" bestFit="1" customWidth="1"/>
    <col min="7703" max="7703" width="8.140625" style="99" bestFit="1" customWidth="1"/>
    <col min="7704" max="7936" width="9.140625" style="99"/>
    <col min="7937" max="7937" width="26.140625" style="99" customWidth="1"/>
    <col min="7938" max="7938" width="8.140625" style="99" bestFit="1" customWidth="1"/>
    <col min="7939" max="7939" width="6.140625" style="99" bestFit="1" customWidth="1"/>
    <col min="7940" max="7940" width="7.7109375" style="99" bestFit="1" customWidth="1"/>
    <col min="7941" max="7941" width="8.140625" style="99" bestFit="1" customWidth="1"/>
    <col min="7942" max="7942" width="7.7109375" style="99" bestFit="1" customWidth="1"/>
    <col min="7943" max="7943" width="6.140625" style="99" bestFit="1" customWidth="1"/>
    <col min="7944" max="7945" width="8.140625" style="99" bestFit="1" customWidth="1"/>
    <col min="7946" max="7946" width="6.7109375" style="99" bestFit="1" customWidth="1"/>
    <col min="7947" max="7947" width="5.7109375" style="99" bestFit="1" customWidth="1"/>
    <col min="7948" max="7949" width="6.7109375" style="99" bestFit="1" customWidth="1"/>
    <col min="7950" max="7950" width="6.140625" style="99" bestFit="1" customWidth="1"/>
    <col min="7951" max="7951" width="8.140625" style="99" bestFit="1" customWidth="1"/>
    <col min="7952" max="7952" width="6.140625" style="99" bestFit="1" customWidth="1"/>
    <col min="7953" max="7953" width="7.140625" style="99" bestFit="1" customWidth="1"/>
    <col min="7954" max="7954" width="6.7109375" style="99" bestFit="1" customWidth="1"/>
    <col min="7955" max="7955" width="6.140625" style="99" bestFit="1" customWidth="1"/>
    <col min="7956" max="7956" width="7.7109375" style="99" bestFit="1" customWidth="1"/>
    <col min="7957" max="7958" width="6.140625" style="99" bestFit="1" customWidth="1"/>
    <col min="7959" max="7959" width="8.140625" style="99" bestFit="1" customWidth="1"/>
    <col min="7960" max="8192" width="9.140625" style="99"/>
    <col min="8193" max="8193" width="26.140625" style="99" customWidth="1"/>
    <col min="8194" max="8194" width="8.140625" style="99" bestFit="1" customWidth="1"/>
    <col min="8195" max="8195" width="6.140625" style="99" bestFit="1" customWidth="1"/>
    <col min="8196" max="8196" width="7.7109375" style="99" bestFit="1" customWidth="1"/>
    <col min="8197" max="8197" width="8.140625" style="99" bestFit="1" customWidth="1"/>
    <col min="8198" max="8198" width="7.7109375" style="99" bestFit="1" customWidth="1"/>
    <col min="8199" max="8199" width="6.140625" style="99" bestFit="1" customWidth="1"/>
    <col min="8200" max="8201" width="8.140625" style="99" bestFit="1" customWidth="1"/>
    <col min="8202" max="8202" width="6.7109375" style="99" bestFit="1" customWidth="1"/>
    <col min="8203" max="8203" width="5.7109375" style="99" bestFit="1" customWidth="1"/>
    <col min="8204" max="8205" width="6.7109375" style="99" bestFit="1" customWidth="1"/>
    <col min="8206" max="8206" width="6.140625" style="99" bestFit="1" customWidth="1"/>
    <col min="8207" max="8207" width="8.140625" style="99" bestFit="1" customWidth="1"/>
    <col min="8208" max="8208" width="6.140625" style="99" bestFit="1" customWidth="1"/>
    <col min="8209" max="8209" width="7.140625" style="99" bestFit="1" customWidth="1"/>
    <col min="8210" max="8210" width="6.7109375" style="99" bestFit="1" customWidth="1"/>
    <col min="8211" max="8211" width="6.140625" style="99" bestFit="1" customWidth="1"/>
    <col min="8212" max="8212" width="7.7109375" style="99" bestFit="1" customWidth="1"/>
    <col min="8213" max="8214" width="6.140625" style="99" bestFit="1" customWidth="1"/>
    <col min="8215" max="8215" width="8.140625" style="99" bestFit="1" customWidth="1"/>
    <col min="8216" max="8448" width="9.140625" style="99"/>
    <col min="8449" max="8449" width="26.140625" style="99" customWidth="1"/>
    <col min="8450" max="8450" width="8.140625" style="99" bestFit="1" customWidth="1"/>
    <col min="8451" max="8451" width="6.140625" style="99" bestFit="1" customWidth="1"/>
    <col min="8452" max="8452" width="7.7109375" style="99" bestFit="1" customWidth="1"/>
    <col min="8453" max="8453" width="8.140625" style="99" bestFit="1" customWidth="1"/>
    <col min="8454" max="8454" width="7.7109375" style="99" bestFit="1" customWidth="1"/>
    <col min="8455" max="8455" width="6.140625" style="99" bestFit="1" customWidth="1"/>
    <col min="8456" max="8457" width="8.140625" style="99" bestFit="1" customWidth="1"/>
    <col min="8458" max="8458" width="6.7109375" style="99" bestFit="1" customWidth="1"/>
    <col min="8459" max="8459" width="5.7109375" style="99" bestFit="1" customWidth="1"/>
    <col min="8460" max="8461" width="6.7109375" style="99" bestFit="1" customWidth="1"/>
    <col min="8462" max="8462" width="6.140625" style="99" bestFit="1" customWidth="1"/>
    <col min="8463" max="8463" width="8.140625" style="99" bestFit="1" customWidth="1"/>
    <col min="8464" max="8464" width="6.140625" style="99" bestFit="1" customWidth="1"/>
    <col min="8465" max="8465" width="7.140625" style="99" bestFit="1" customWidth="1"/>
    <col min="8466" max="8466" width="6.7109375" style="99" bestFit="1" customWidth="1"/>
    <col min="8467" max="8467" width="6.140625" style="99" bestFit="1" customWidth="1"/>
    <col min="8468" max="8468" width="7.7109375" style="99" bestFit="1" customWidth="1"/>
    <col min="8469" max="8470" width="6.140625" style="99" bestFit="1" customWidth="1"/>
    <col min="8471" max="8471" width="8.140625" style="99" bestFit="1" customWidth="1"/>
    <col min="8472" max="8704" width="9.140625" style="99"/>
    <col min="8705" max="8705" width="26.140625" style="99" customWidth="1"/>
    <col min="8706" max="8706" width="8.140625" style="99" bestFit="1" customWidth="1"/>
    <col min="8707" max="8707" width="6.140625" style="99" bestFit="1" customWidth="1"/>
    <col min="8708" max="8708" width="7.7109375" style="99" bestFit="1" customWidth="1"/>
    <col min="8709" max="8709" width="8.140625" style="99" bestFit="1" customWidth="1"/>
    <col min="8710" max="8710" width="7.7109375" style="99" bestFit="1" customWidth="1"/>
    <col min="8711" max="8711" width="6.140625" style="99" bestFit="1" customWidth="1"/>
    <col min="8712" max="8713" width="8.140625" style="99" bestFit="1" customWidth="1"/>
    <col min="8714" max="8714" width="6.7109375" style="99" bestFit="1" customWidth="1"/>
    <col min="8715" max="8715" width="5.7109375" style="99" bestFit="1" customWidth="1"/>
    <col min="8716" max="8717" width="6.7109375" style="99" bestFit="1" customWidth="1"/>
    <col min="8718" max="8718" width="6.140625" style="99" bestFit="1" customWidth="1"/>
    <col min="8719" max="8719" width="8.140625" style="99" bestFit="1" customWidth="1"/>
    <col min="8720" max="8720" width="6.140625" style="99" bestFit="1" customWidth="1"/>
    <col min="8721" max="8721" width="7.140625" style="99" bestFit="1" customWidth="1"/>
    <col min="8722" max="8722" width="6.7109375" style="99" bestFit="1" customWidth="1"/>
    <col min="8723" max="8723" width="6.140625" style="99" bestFit="1" customWidth="1"/>
    <col min="8724" max="8724" width="7.7109375" style="99" bestFit="1" customWidth="1"/>
    <col min="8725" max="8726" width="6.140625" style="99" bestFit="1" customWidth="1"/>
    <col min="8727" max="8727" width="8.140625" style="99" bestFit="1" customWidth="1"/>
    <col min="8728" max="8960" width="9.140625" style="99"/>
    <col min="8961" max="8961" width="26.140625" style="99" customWidth="1"/>
    <col min="8962" max="8962" width="8.140625" style="99" bestFit="1" customWidth="1"/>
    <col min="8963" max="8963" width="6.140625" style="99" bestFit="1" customWidth="1"/>
    <col min="8964" max="8964" width="7.7109375" style="99" bestFit="1" customWidth="1"/>
    <col min="8965" max="8965" width="8.140625" style="99" bestFit="1" customWidth="1"/>
    <col min="8966" max="8966" width="7.7109375" style="99" bestFit="1" customWidth="1"/>
    <col min="8967" max="8967" width="6.140625" style="99" bestFit="1" customWidth="1"/>
    <col min="8968" max="8969" width="8.140625" style="99" bestFit="1" customWidth="1"/>
    <col min="8970" max="8970" width="6.7109375" style="99" bestFit="1" customWidth="1"/>
    <col min="8971" max="8971" width="5.7109375" style="99" bestFit="1" customWidth="1"/>
    <col min="8972" max="8973" width="6.7109375" style="99" bestFit="1" customWidth="1"/>
    <col min="8974" max="8974" width="6.140625" style="99" bestFit="1" customWidth="1"/>
    <col min="8975" max="8975" width="8.140625" style="99" bestFit="1" customWidth="1"/>
    <col min="8976" max="8976" width="6.140625" style="99" bestFit="1" customWidth="1"/>
    <col min="8977" max="8977" width="7.140625" style="99" bestFit="1" customWidth="1"/>
    <col min="8978" max="8978" width="6.7109375" style="99" bestFit="1" customWidth="1"/>
    <col min="8979" max="8979" width="6.140625" style="99" bestFit="1" customWidth="1"/>
    <col min="8980" max="8980" width="7.7109375" style="99" bestFit="1" customWidth="1"/>
    <col min="8981" max="8982" width="6.140625" style="99" bestFit="1" customWidth="1"/>
    <col min="8983" max="8983" width="8.140625" style="99" bestFit="1" customWidth="1"/>
    <col min="8984" max="9216" width="9.140625" style="99"/>
    <col min="9217" max="9217" width="26.140625" style="99" customWidth="1"/>
    <col min="9218" max="9218" width="8.140625" style="99" bestFit="1" customWidth="1"/>
    <col min="9219" max="9219" width="6.140625" style="99" bestFit="1" customWidth="1"/>
    <col min="9220" max="9220" width="7.7109375" style="99" bestFit="1" customWidth="1"/>
    <col min="9221" max="9221" width="8.140625" style="99" bestFit="1" customWidth="1"/>
    <col min="9222" max="9222" width="7.7109375" style="99" bestFit="1" customWidth="1"/>
    <col min="9223" max="9223" width="6.140625" style="99" bestFit="1" customWidth="1"/>
    <col min="9224" max="9225" width="8.140625" style="99" bestFit="1" customWidth="1"/>
    <col min="9226" max="9226" width="6.7109375" style="99" bestFit="1" customWidth="1"/>
    <col min="9227" max="9227" width="5.7109375" style="99" bestFit="1" customWidth="1"/>
    <col min="9228" max="9229" width="6.7109375" style="99" bestFit="1" customWidth="1"/>
    <col min="9230" max="9230" width="6.140625" style="99" bestFit="1" customWidth="1"/>
    <col min="9231" max="9231" width="8.140625" style="99" bestFit="1" customWidth="1"/>
    <col min="9232" max="9232" width="6.140625" style="99" bestFit="1" customWidth="1"/>
    <col min="9233" max="9233" width="7.140625" style="99" bestFit="1" customWidth="1"/>
    <col min="9234" max="9234" width="6.7109375" style="99" bestFit="1" customWidth="1"/>
    <col min="9235" max="9235" width="6.140625" style="99" bestFit="1" customWidth="1"/>
    <col min="9236" max="9236" width="7.7109375" style="99" bestFit="1" customWidth="1"/>
    <col min="9237" max="9238" width="6.140625" style="99" bestFit="1" customWidth="1"/>
    <col min="9239" max="9239" width="8.140625" style="99" bestFit="1" customWidth="1"/>
    <col min="9240" max="9472" width="9.140625" style="99"/>
    <col min="9473" max="9473" width="26.140625" style="99" customWidth="1"/>
    <col min="9474" max="9474" width="8.140625" style="99" bestFit="1" customWidth="1"/>
    <col min="9475" max="9475" width="6.140625" style="99" bestFit="1" customWidth="1"/>
    <col min="9476" max="9476" width="7.7109375" style="99" bestFit="1" customWidth="1"/>
    <col min="9477" max="9477" width="8.140625" style="99" bestFit="1" customWidth="1"/>
    <col min="9478" max="9478" width="7.7109375" style="99" bestFit="1" customWidth="1"/>
    <col min="9479" max="9479" width="6.140625" style="99" bestFit="1" customWidth="1"/>
    <col min="9480" max="9481" width="8.140625" style="99" bestFit="1" customWidth="1"/>
    <col min="9482" max="9482" width="6.7109375" style="99" bestFit="1" customWidth="1"/>
    <col min="9483" max="9483" width="5.7109375" style="99" bestFit="1" customWidth="1"/>
    <col min="9484" max="9485" width="6.7109375" style="99" bestFit="1" customWidth="1"/>
    <col min="9486" max="9486" width="6.140625" style="99" bestFit="1" customWidth="1"/>
    <col min="9487" max="9487" width="8.140625" style="99" bestFit="1" customWidth="1"/>
    <col min="9488" max="9488" width="6.140625" style="99" bestFit="1" customWidth="1"/>
    <col min="9489" max="9489" width="7.140625" style="99" bestFit="1" customWidth="1"/>
    <col min="9490" max="9490" width="6.7109375" style="99" bestFit="1" customWidth="1"/>
    <col min="9491" max="9491" width="6.140625" style="99" bestFit="1" customWidth="1"/>
    <col min="9492" max="9492" width="7.7109375" style="99" bestFit="1" customWidth="1"/>
    <col min="9493" max="9494" width="6.140625" style="99" bestFit="1" customWidth="1"/>
    <col min="9495" max="9495" width="8.140625" style="99" bestFit="1" customWidth="1"/>
    <col min="9496" max="9728" width="9.140625" style="99"/>
    <col min="9729" max="9729" width="26.140625" style="99" customWidth="1"/>
    <col min="9730" max="9730" width="8.140625" style="99" bestFit="1" customWidth="1"/>
    <col min="9731" max="9731" width="6.140625" style="99" bestFit="1" customWidth="1"/>
    <col min="9732" max="9732" width="7.7109375" style="99" bestFit="1" customWidth="1"/>
    <col min="9733" max="9733" width="8.140625" style="99" bestFit="1" customWidth="1"/>
    <col min="9734" max="9734" width="7.7109375" style="99" bestFit="1" customWidth="1"/>
    <col min="9735" max="9735" width="6.140625" style="99" bestFit="1" customWidth="1"/>
    <col min="9736" max="9737" width="8.140625" style="99" bestFit="1" customWidth="1"/>
    <col min="9738" max="9738" width="6.7109375" style="99" bestFit="1" customWidth="1"/>
    <col min="9739" max="9739" width="5.7109375" style="99" bestFit="1" customWidth="1"/>
    <col min="9740" max="9741" width="6.7109375" style="99" bestFit="1" customWidth="1"/>
    <col min="9742" max="9742" width="6.140625" style="99" bestFit="1" customWidth="1"/>
    <col min="9743" max="9743" width="8.140625" style="99" bestFit="1" customWidth="1"/>
    <col min="9744" max="9744" width="6.140625" style="99" bestFit="1" customWidth="1"/>
    <col min="9745" max="9745" width="7.140625" style="99" bestFit="1" customWidth="1"/>
    <col min="9746" max="9746" width="6.7109375" style="99" bestFit="1" customWidth="1"/>
    <col min="9747" max="9747" width="6.140625" style="99" bestFit="1" customWidth="1"/>
    <col min="9748" max="9748" width="7.7109375" style="99" bestFit="1" customWidth="1"/>
    <col min="9749" max="9750" width="6.140625" style="99" bestFit="1" customWidth="1"/>
    <col min="9751" max="9751" width="8.140625" style="99" bestFit="1" customWidth="1"/>
    <col min="9752" max="9984" width="9.140625" style="99"/>
    <col min="9985" max="9985" width="26.140625" style="99" customWidth="1"/>
    <col min="9986" max="9986" width="8.140625" style="99" bestFit="1" customWidth="1"/>
    <col min="9987" max="9987" width="6.140625" style="99" bestFit="1" customWidth="1"/>
    <col min="9988" max="9988" width="7.7109375" style="99" bestFit="1" customWidth="1"/>
    <col min="9989" max="9989" width="8.140625" style="99" bestFit="1" customWidth="1"/>
    <col min="9990" max="9990" width="7.7109375" style="99" bestFit="1" customWidth="1"/>
    <col min="9991" max="9991" width="6.140625" style="99" bestFit="1" customWidth="1"/>
    <col min="9992" max="9993" width="8.140625" style="99" bestFit="1" customWidth="1"/>
    <col min="9994" max="9994" width="6.7109375" style="99" bestFit="1" customWidth="1"/>
    <col min="9995" max="9995" width="5.7109375" style="99" bestFit="1" customWidth="1"/>
    <col min="9996" max="9997" width="6.7109375" style="99" bestFit="1" customWidth="1"/>
    <col min="9998" max="9998" width="6.140625" style="99" bestFit="1" customWidth="1"/>
    <col min="9999" max="9999" width="8.140625" style="99" bestFit="1" customWidth="1"/>
    <col min="10000" max="10000" width="6.140625" style="99" bestFit="1" customWidth="1"/>
    <col min="10001" max="10001" width="7.140625" style="99" bestFit="1" customWidth="1"/>
    <col min="10002" max="10002" width="6.7109375" style="99" bestFit="1" customWidth="1"/>
    <col min="10003" max="10003" width="6.140625" style="99" bestFit="1" customWidth="1"/>
    <col min="10004" max="10004" width="7.7109375" style="99" bestFit="1" customWidth="1"/>
    <col min="10005" max="10006" width="6.140625" style="99" bestFit="1" customWidth="1"/>
    <col min="10007" max="10007" width="8.140625" style="99" bestFit="1" customWidth="1"/>
    <col min="10008" max="10240" width="9.140625" style="99"/>
    <col min="10241" max="10241" width="26.140625" style="99" customWidth="1"/>
    <col min="10242" max="10242" width="8.140625" style="99" bestFit="1" customWidth="1"/>
    <col min="10243" max="10243" width="6.140625" style="99" bestFit="1" customWidth="1"/>
    <col min="10244" max="10244" width="7.7109375" style="99" bestFit="1" customWidth="1"/>
    <col min="10245" max="10245" width="8.140625" style="99" bestFit="1" customWidth="1"/>
    <col min="10246" max="10246" width="7.7109375" style="99" bestFit="1" customWidth="1"/>
    <col min="10247" max="10247" width="6.140625" style="99" bestFit="1" customWidth="1"/>
    <col min="10248" max="10249" width="8.140625" style="99" bestFit="1" customWidth="1"/>
    <col min="10250" max="10250" width="6.7109375" style="99" bestFit="1" customWidth="1"/>
    <col min="10251" max="10251" width="5.7109375" style="99" bestFit="1" customWidth="1"/>
    <col min="10252" max="10253" width="6.7109375" style="99" bestFit="1" customWidth="1"/>
    <col min="10254" max="10254" width="6.140625" style="99" bestFit="1" customWidth="1"/>
    <col min="10255" max="10255" width="8.140625" style="99" bestFit="1" customWidth="1"/>
    <col min="10256" max="10256" width="6.140625" style="99" bestFit="1" customWidth="1"/>
    <col min="10257" max="10257" width="7.140625" style="99" bestFit="1" customWidth="1"/>
    <col min="10258" max="10258" width="6.7109375" style="99" bestFit="1" customWidth="1"/>
    <col min="10259" max="10259" width="6.140625" style="99" bestFit="1" customWidth="1"/>
    <col min="10260" max="10260" width="7.7109375" style="99" bestFit="1" customWidth="1"/>
    <col min="10261" max="10262" width="6.140625" style="99" bestFit="1" customWidth="1"/>
    <col min="10263" max="10263" width="8.140625" style="99" bestFit="1" customWidth="1"/>
    <col min="10264" max="10496" width="9.140625" style="99"/>
    <col min="10497" max="10497" width="26.140625" style="99" customWidth="1"/>
    <col min="10498" max="10498" width="8.140625" style="99" bestFit="1" customWidth="1"/>
    <col min="10499" max="10499" width="6.140625" style="99" bestFit="1" customWidth="1"/>
    <col min="10500" max="10500" width="7.7109375" style="99" bestFit="1" customWidth="1"/>
    <col min="10501" max="10501" width="8.140625" style="99" bestFit="1" customWidth="1"/>
    <col min="10502" max="10502" width="7.7109375" style="99" bestFit="1" customWidth="1"/>
    <col min="10503" max="10503" width="6.140625" style="99" bestFit="1" customWidth="1"/>
    <col min="10504" max="10505" width="8.140625" style="99" bestFit="1" customWidth="1"/>
    <col min="10506" max="10506" width="6.7109375" style="99" bestFit="1" customWidth="1"/>
    <col min="10507" max="10507" width="5.7109375" style="99" bestFit="1" customWidth="1"/>
    <col min="10508" max="10509" width="6.7109375" style="99" bestFit="1" customWidth="1"/>
    <col min="10510" max="10510" width="6.140625" style="99" bestFit="1" customWidth="1"/>
    <col min="10511" max="10511" width="8.140625" style="99" bestFit="1" customWidth="1"/>
    <col min="10512" max="10512" width="6.140625" style="99" bestFit="1" customWidth="1"/>
    <col min="10513" max="10513" width="7.140625" style="99" bestFit="1" customWidth="1"/>
    <col min="10514" max="10514" width="6.7109375" style="99" bestFit="1" customWidth="1"/>
    <col min="10515" max="10515" width="6.140625" style="99" bestFit="1" customWidth="1"/>
    <col min="10516" max="10516" width="7.7109375" style="99" bestFit="1" customWidth="1"/>
    <col min="10517" max="10518" width="6.140625" style="99" bestFit="1" customWidth="1"/>
    <col min="10519" max="10519" width="8.140625" style="99" bestFit="1" customWidth="1"/>
    <col min="10520" max="10752" width="9.140625" style="99"/>
    <col min="10753" max="10753" width="26.140625" style="99" customWidth="1"/>
    <col min="10754" max="10754" width="8.140625" style="99" bestFit="1" customWidth="1"/>
    <col min="10755" max="10755" width="6.140625" style="99" bestFit="1" customWidth="1"/>
    <col min="10756" max="10756" width="7.7109375" style="99" bestFit="1" customWidth="1"/>
    <col min="10757" max="10757" width="8.140625" style="99" bestFit="1" customWidth="1"/>
    <col min="10758" max="10758" width="7.7109375" style="99" bestFit="1" customWidth="1"/>
    <col min="10759" max="10759" width="6.140625" style="99" bestFit="1" customWidth="1"/>
    <col min="10760" max="10761" width="8.140625" style="99" bestFit="1" customWidth="1"/>
    <col min="10762" max="10762" width="6.7109375" style="99" bestFit="1" customWidth="1"/>
    <col min="10763" max="10763" width="5.7109375" style="99" bestFit="1" customWidth="1"/>
    <col min="10764" max="10765" width="6.7109375" style="99" bestFit="1" customWidth="1"/>
    <col min="10766" max="10766" width="6.140625" style="99" bestFit="1" customWidth="1"/>
    <col min="10767" max="10767" width="8.140625" style="99" bestFit="1" customWidth="1"/>
    <col min="10768" max="10768" width="6.140625" style="99" bestFit="1" customWidth="1"/>
    <col min="10769" max="10769" width="7.140625" style="99" bestFit="1" customWidth="1"/>
    <col min="10770" max="10770" width="6.7109375" style="99" bestFit="1" customWidth="1"/>
    <col min="10771" max="10771" width="6.140625" style="99" bestFit="1" customWidth="1"/>
    <col min="10772" max="10772" width="7.7109375" style="99" bestFit="1" customWidth="1"/>
    <col min="10773" max="10774" width="6.140625" style="99" bestFit="1" customWidth="1"/>
    <col min="10775" max="10775" width="8.140625" style="99" bestFit="1" customWidth="1"/>
    <col min="10776" max="11008" width="9.140625" style="99"/>
    <col min="11009" max="11009" width="26.140625" style="99" customWidth="1"/>
    <col min="11010" max="11010" width="8.140625" style="99" bestFit="1" customWidth="1"/>
    <col min="11011" max="11011" width="6.140625" style="99" bestFit="1" customWidth="1"/>
    <col min="11012" max="11012" width="7.7109375" style="99" bestFit="1" customWidth="1"/>
    <col min="11013" max="11013" width="8.140625" style="99" bestFit="1" customWidth="1"/>
    <col min="11014" max="11014" width="7.7109375" style="99" bestFit="1" customWidth="1"/>
    <col min="11015" max="11015" width="6.140625" style="99" bestFit="1" customWidth="1"/>
    <col min="11016" max="11017" width="8.140625" style="99" bestFit="1" customWidth="1"/>
    <col min="11018" max="11018" width="6.7109375" style="99" bestFit="1" customWidth="1"/>
    <col min="11019" max="11019" width="5.7109375" style="99" bestFit="1" customWidth="1"/>
    <col min="11020" max="11021" width="6.7109375" style="99" bestFit="1" customWidth="1"/>
    <col min="11022" max="11022" width="6.140625" style="99" bestFit="1" customWidth="1"/>
    <col min="11023" max="11023" width="8.140625" style="99" bestFit="1" customWidth="1"/>
    <col min="11024" max="11024" width="6.140625" style="99" bestFit="1" customWidth="1"/>
    <col min="11025" max="11025" width="7.140625" style="99" bestFit="1" customWidth="1"/>
    <col min="11026" max="11026" width="6.7109375" style="99" bestFit="1" customWidth="1"/>
    <col min="11027" max="11027" width="6.140625" style="99" bestFit="1" customWidth="1"/>
    <col min="11028" max="11028" width="7.7109375" style="99" bestFit="1" customWidth="1"/>
    <col min="11029" max="11030" width="6.140625" style="99" bestFit="1" customWidth="1"/>
    <col min="11031" max="11031" width="8.140625" style="99" bestFit="1" customWidth="1"/>
    <col min="11032" max="11264" width="9.140625" style="99"/>
    <col min="11265" max="11265" width="26.140625" style="99" customWidth="1"/>
    <col min="11266" max="11266" width="8.140625" style="99" bestFit="1" customWidth="1"/>
    <col min="11267" max="11267" width="6.140625" style="99" bestFit="1" customWidth="1"/>
    <col min="11268" max="11268" width="7.7109375" style="99" bestFit="1" customWidth="1"/>
    <col min="11269" max="11269" width="8.140625" style="99" bestFit="1" customWidth="1"/>
    <col min="11270" max="11270" width="7.7109375" style="99" bestFit="1" customWidth="1"/>
    <col min="11271" max="11271" width="6.140625" style="99" bestFit="1" customWidth="1"/>
    <col min="11272" max="11273" width="8.140625" style="99" bestFit="1" customWidth="1"/>
    <col min="11274" max="11274" width="6.7109375" style="99" bestFit="1" customWidth="1"/>
    <col min="11275" max="11275" width="5.7109375" style="99" bestFit="1" customWidth="1"/>
    <col min="11276" max="11277" width="6.7109375" style="99" bestFit="1" customWidth="1"/>
    <col min="11278" max="11278" width="6.140625" style="99" bestFit="1" customWidth="1"/>
    <col min="11279" max="11279" width="8.140625" style="99" bestFit="1" customWidth="1"/>
    <col min="11280" max="11280" width="6.140625" style="99" bestFit="1" customWidth="1"/>
    <col min="11281" max="11281" width="7.140625" style="99" bestFit="1" customWidth="1"/>
    <col min="11282" max="11282" width="6.7109375" style="99" bestFit="1" customWidth="1"/>
    <col min="11283" max="11283" width="6.140625" style="99" bestFit="1" customWidth="1"/>
    <col min="11284" max="11284" width="7.7109375" style="99" bestFit="1" customWidth="1"/>
    <col min="11285" max="11286" width="6.140625" style="99" bestFit="1" customWidth="1"/>
    <col min="11287" max="11287" width="8.140625" style="99" bestFit="1" customWidth="1"/>
    <col min="11288" max="11520" width="9.140625" style="99"/>
    <col min="11521" max="11521" width="26.140625" style="99" customWidth="1"/>
    <col min="11522" max="11522" width="8.140625" style="99" bestFit="1" customWidth="1"/>
    <col min="11523" max="11523" width="6.140625" style="99" bestFit="1" customWidth="1"/>
    <col min="11524" max="11524" width="7.7109375" style="99" bestFit="1" customWidth="1"/>
    <col min="11525" max="11525" width="8.140625" style="99" bestFit="1" customWidth="1"/>
    <col min="11526" max="11526" width="7.7109375" style="99" bestFit="1" customWidth="1"/>
    <col min="11527" max="11527" width="6.140625" style="99" bestFit="1" customWidth="1"/>
    <col min="11528" max="11529" width="8.140625" style="99" bestFit="1" customWidth="1"/>
    <col min="11530" max="11530" width="6.7109375" style="99" bestFit="1" customWidth="1"/>
    <col min="11531" max="11531" width="5.7109375" style="99" bestFit="1" customWidth="1"/>
    <col min="11532" max="11533" width="6.7109375" style="99" bestFit="1" customWidth="1"/>
    <col min="11534" max="11534" width="6.140625" style="99" bestFit="1" customWidth="1"/>
    <col min="11535" max="11535" width="8.140625" style="99" bestFit="1" customWidth="1"/>
    <col min="11536" max="11536" width="6.140625" style="99" bestFit="1" customWidth="1"/>
    <col min="11537" max="11537" width="7.140625" style="99" bestFit="1" customWidth="1"/>
    <col min="11538" max="11538" width="6.7109375" style="99" bestFit="1" customWidth="1"/>
    <col min="11539" max="11539" width="6.140625" style="99" bestFit="1" customWidth="1"/>
    <col min="11540" max="11540" width="7.7109375" style="99" bestFit="1" customWidth="1"/>
    <col min="11541" max="11542" width="6.140625" style="99" bestFit="1" customWidth="1"/>
    <col min="11543" max="11543" width="8.140625" style="99" bestFit="1" customWidth="1"/>
    <col min="11544" max="11776" width="9.140625" style="99"/>
    <col min="11777" max="11777" width="26.140625" style="99" customWidth="1"/>
    <col min="11778" max="11778" width="8.140625" style="99" bestFit="1" customWidth="1"/>
    <col min="11779" max="11779" width="6.140625" style="99" bestFit="1" customWidth="1"/>
    <col min="11780" max="11780" width="7.7109375" style="99" bestFit="1" customWidth="1"/>
    <col min="11781" max="11781" width="8.140625" style="99" bestFit="1" customWidth="1"/>
    <col min="11782" max="11782" width="7.7109375" style="99" bestFit="1" customWidth="1"/>
    <col min="11783" max="11783" width="6.140625" style="99" bestFit="1" customWidth="1"/>
    <col min="11784" max="11785" width="8.140625" style="99" bestFit="1" customWidth="1"/>
    <col min="11786" max="11786" width="6.7109375" style="99" bestFit="1" customWidth="1"/>
    <col min="11787" max="11787" width="5.7109375" style="99" bestFit="1" customWidth="1"/>
    <col min="11788" max="11789" width="6.7109375" style="99" bestFit="1" customWidth="1"/>
    <col min="11790" max="11790" width="6.140625" style="99" bestFit="1" customWidth="1"/>
    <col min="11791" max="11791" width="8.140625" style="99" bestFit="1" customWidth="1"/>
    <col min="11792" max="11792" width="6.140625" style="99" bestFit="1" customWidth="1"/>
    <col min="11793" max="11793" width="7.140625" style="99" bestFit="1" customWidth="1"/>
    <col min="11794" max="11794" width="6.7109375" style="99" bestFit="1" customWidth="1"/>
    <col min="11795" max="11795" width="6.140625" style="99" bestFit="1" customWidth="1"/>
    <col min="11796" max="11796" width="7.7109375" style="99" bestFit="1" customWidth="1"/>
    <col min="11797" max="11798" width="6.140625" style="99" bestFit="1" customWidth="1"/>
    <col min="11799" max="11799" width="8.140625" style="99" bestFit="1" customWidth="1"/>
    <col min="11800" max="12032" width="9.140625" style="99"/>
    <col min="12033" max="12033" width="26.140625" style="99" customWidth="1"/>
    <col min="12034" max="12034" width="8.140625" style="99" bestFit="1" customWidth="1"/>
    <col min="12035" max="12035" width="6.140625" style="99" bestFit="1" customWidth="1"/>
    <col min="12036" max="12036" width="7.7109375" style="99" bestFit="1" customWidth="1"/>
    <col min="12037" max="12037" width="8.140625" style="99" bestFit="1" customWidth="1"/>
    <col min="12038" max="12038" width="7.7109375" style="99" bestFit="1" customWidth="1"/>
    <col min="12039" max="12039" width="6.140625" style="99" bestFit="1" customWidth="1"/>
    <col min="12040" max="12041" width="8.140625" style="99" bestFit="1" customWidth="1"/>
    <col min="12042" max="12042" width="6.7109375" style="99" bestFit="1" customWidth="1"/>
    <col min="12043" max="12043" width="5.7109375" style="99" bestFit="1" customWidth="1"/>
    <col min="12044" max="12045" width="6.7109375" style="99" bestFit="1" customWidth="1"/>
    <col min="12046" max="12046" width="6.140625" style="99" bestFit="1" customWidth="1"/>
    <col min="12047" max="12047" width="8.140625" style="99" bestFit="1" customWidth="1"/>
    <col min="12048" max="12048" width="6.140625" style="99" bestFit="1" customWidth="1"/>
    <col min="12049" max="12049" width="7.140625" style="99" bestFit="1" customWidth="1"/>
    <col min="12050" max="12050" width="6.7109375" style="99" bestFit="1" customWidth="1"/>
    <col min="12051" max="12051" width="6.140625" style="99" bestFit="1" customWidth="1"/>
    <col min="12052" max="12052" width="7.7109375" style="99" bestFit="1" customWidth="1"/>
    <col min="12053" max="12054" width="6.140625" style="99" bestFit="1" customWidth="1"/>
    <col min="12055" max="12055" width="8.140625" style="99" bestFit="1" customWidth="1"/>
    <col min="12056" max="12288" width="9.140625" style="99"/>
    <col min="12289" max="12289" width="26.140625" style="99" customWidth="1"/>
    <col min="12290" max="12290" width="8.140625" style="99" bestFit="1" customWidth="1"/>
    <col min="12291" max="12291" width="6.140625" style="99" bestFit="1" customWidth="1"/>
    <col min="12292" max="12292" width="7.7109375" style="99" bestFit="1" customWidth="1"/>
    <col min="12293" max="12293" width="8.140625" style="99" bestFit="1" customWidth="1"/>
    <col min="12294" max="12294" width="7.7109375" style="99" bestFit="1" customWidth="1"/>
    <col min="12295" max="12295" width="6.140625" style="99" bestFit="1" customWidth="1"/>
    <col min="12296" max="12297" width="8.140625" style="99" bestFit="1" customWidth="1"/>
    <col min="12298" max="12298" width="6.7109375" style="99" bestFit="1" customWidth="1"/>
    <col min="12299" max="12299" width="5.7109375" style="99" bestFit="1" customWidth="1"/>
    <col min="12300" max="12301" width="6.7109375" style="99" bestFit="1" customWidth="1"/>
    <col min="12302" max="12302" width="6.140625" style="99" bestFit="1" customWidth="1"/>
    <col min="12303" max="12303" width="8.140625" style="99" bestFit="1" customWidth="1"/>
    <col min="12304" max="12304" width="6.140625" style="99" bestFit="1" customWidth="1"/>
    <col min="12305" max="12305" width="7.140625" style="99" bestFit="1" customWidth="1"/>
    <col min="12306" max="12306" width="6.7109375" style="99" bestFit="1" customWidth="1"/>
    <col min="12307" max="12307" width="6.140625" style="99" bestFit="1" customWidth="1"/>
    <col min="12308" max="12308" width="7.7109375" style="99" bestFit="1" customWidth="1"/>
    <col min="12309" max="12310" width="6.140625" style="99" bestFit="1" customWidth="1"/>
    <col min="12311" max="12311" width="8.140625" style="99" bestFit="1" customWidth="1"/>
    <col min="12312" max="12544" width="9.140625" style="99"/>
    <col min="12545" max="12545" width="26.140625" style="99" customWidth="1"/>
    <col min="12546" max="12546" width="8.140625" style="99" bestFit="1" customWidth="1"/>
    <col min="12547" max="12547" width="6.140625" style="99" bestFit="1" customWidth="1"/>
    <col min="12548" max="12548" width="7.7109375" style="99" bestFit="1" customWidth="1"/>
    <col min="12549" max="12549" width="8.140625" style="99" bestFit="1" customWidth="1"/>
    <col min="12550" max="12550" width="7.7109375" style="99" bestFit="1" customWidth="1"/>
    <col min="12551" max="12551" width="6.140625" style="99" bestFit="1" customWidth="1"/>
    <col min="12552" max="12553" width="8.140625" style="99" bestFit="1" customWidth="1"/>
    <col min="12554" max="12554" width="6.7109375" style="99" bestFit="1" customWidth="1"/>
    <col min="12555" max="12555" width="5.7109375" style="99" bestFit="1" customWidth="1"/>
    <col min="12556" max="12557" width="6.7109375" style="99" bestFit="1" customWidth="1"/>
    <col min="12558" max="12558" width="6.140625" style="99" bestFit="1" customWidth="1"/>
    <col min="12559" max="12559" width="8.140625" style="99" bestFit="1" customWidth="1"/>
    <col min="12560" max="12560" width="6.140625" style="99" bestFit="1" customWidth="1"/>
    <col min="12561" max="12561" width="7.140625" style="99" bestFit="1" customWidth="1"/>
    <col min="12562" max="12562" width="6.7109375" style="99" bestFit="1" customWidth="1"/>
    <col min="12563" max="12563" width="6.140625" style="99" bestFit="1" customWidth="1"/>
    <col min="12564" max="12564" width="7.7109375" style="99" bestFit="1" customWidth="1"/>
    <col min="12565" max="12566" width="6.140625" style="99" bestFit="1" customWidth="1"/>
    <col min="12567" max="12567" width="8.140625" style="99" bestFit="1" customWidth="1"/>
    <col min="12568" max="12800" width="9.140625" style="99"/>
    <col min="12801" max="12801" width="26.140625" style="99" customWidth="1"/>
    <col min="12802" max="12802" width="8.140625" style="99" bestFit="1" customWidth="1"/>
    <col min="12803" max="12803" width="6.140625" style="99" bestFit="1" customWidth="1"/>
    <col min="12804" max="12804" width="7.7109375" style="99" bestFit="1" customWidth="1"/>
    <col min="12805" max="12805" width="8.140625" style="99" bestFit="1" customWidth="1"/>
    <col min="12806" max="12806" width="7.7109375" style="99" bestFit="1" customWidth="1"/>
    <col min="12807" max="12807" width="6.140625" style="99" bestFit="1" customWidth="1"/>
    <col min="12808" max="12809" width="8.140625" style="99" bestFit="1" customWidth="1"/>
    <col min="12810" max="12810" width="6.7109375" style="99" bestFit="1" customWidth="1"/>
    <col min="12811" max="12811" width="5.7109375" style="99" bestFit="1" customWidth="1"/>
    <col min="12812" max="12813" width="6.7109375" style="99" bestFit="1" customWidth="1"/>
    <col min="12814" max="12814" width="6.140625" style="99" bestFit="1" customWidth="1"/>
    <col min="12815" max="12815" width="8.140625" style="99" bestFit="1" customWidth="1"/>
    <col min="12816" max="12816" width="6.140625" style="99" bestFit="1" customWidth="1"/>
    <col min="12817" max="12817" width="7.140625" style="99" bestFit="1" customWidth="1"/>
    <col min="12818" max="12818" width="6.7109375" style="99" bestFit="1" customWidth="1"/>
    <col min="12819" max="12819" width="6.140625" style="99" bestFit="1" customWidth="1"/>
    <col min="12820" max="12820" width="7.7109375" style="99" bestFit="1" customWidth="1"/>
    <col min="12821" max="12822" width="6.140625" style="99" bestFit="1" customWidth="1"/>
    <col min="12823" max="12823" width="8.140625" style="99" bestFit="1" customWidth="1"/>
    <col min="12824" max="13056" width="9.140625" style="99"/>
    <col min="13057" max="13057" width="26.140625" style="99" customWidth="1"/>
    <col min="13058" max="13058" width="8.140625" style="99" bestFit="1" customWidth="1"/>
    <col min="13059" max="13059" width="6.140625" style="99" bestFit="1" customWidth="1"/>
    <col min="13060" max="13060" width="7.7109375" style="99" bestFit="1" customWidth="1"/>
    <col min="13061" max="13061" width="8.140625" style="99" bestFit="1" customWidth="1"/>
    <col min="13062" max="13062" width="7.7109375" style="99" bestFit="1" customWidth="1"/>
    <col min="13063" max="13063" width="6.140625" style="99" bestFit="1" customWidth="1"/>
    <col min="13064" max="13065" width="8.140625" style="99" bestFit="1" customWidth="1"/>
    <col min="13066" max="13066" width="6.7109375" style="99" bestFit="1" customWidth="1"/>
    <col min="13067" max="13067" width="5.7109375" style="99" bestFit="1" customWidth="1"/>
    <col min="13068" max="13069" width="6.7109375" style="99" bestFit="1" customWidth="1"/>
    <col min="13070" max="13070" width="6.140625" style="99" bestFit="1" customWidth="1"/>
    <col min="13071" max="13071" width="8.140625" style="99" bestFit="1" customWidth="1"/>
    <col min="13072" max="13072" width="6.140625" style="99" bestFit="1" customWidth="1"/>
    <col min="13073" max="13073" width="7.140625" style="99" bestFit="1" customWidth="1"/>
    <col min="13074" max="13074" width="6.7109375" style="99" bestFit="1" customWidth="1"/>
    <col min="13075" max="13075" width="6.140625" style="99" bestFit="1" customWidth="1"/>
    <col min="13076" max="13076" width="7.7109375" style="99" bestFit="1" customWidth="1"/>
    <col min="13077" max="13078" width="6.140625" style="99" bestFit="1" customWidth="1"/>
    <col min="13079" max="13079" width="8.140625" style="99" bestFit="1" customWidth="1"/>
    <col min="13080" max="13312" width="9.140625" style="99"/>
    <col min="13313" max="13313" width="26.140625" style="99" customWidth="1"/>
    <col min="13314" max="13314" width="8.140625" style="99" bestFit="1" customWidth="1"/>
    <col min="13315" max="13315" width="6.140625" style="99" bestFit="1" customWidth="1"/>
    <col min="13316" max="13316" width="7.7109375" style="99" bestFit="1" customWidth="1"/>
    <col min="13317" max="13317" width="8.140625" style="99" bestFit="1" customWidth="1"/>
    <col min="13318" max="13318" width="7.7109375" style="99" bestFit="1" customWidth="1"/>
    <col min="13319" max="13319" width="6.140625" style="99" bestFit="1" customWidth="1"/>
    <col min="13320" max="13321" width="8.140625" style="99" bestFit="1" customWidth="1"/>
    <col min="13322" max="13322" width="6.7109375" style="99" bestFit="1" customWidth="1"/>
    <col min="13323" max="13323" width="5.7109375" style="99" bestFit="1" customWidth="1"/>
    <col min="13324" max="13325" width="6.7109375" style="99" bestFit="1" customWidth="1"/>
    <col min="13326" max="13326" width="6.140625" style="99" bestFit="1" customWidth="1"/>
    <col min="13327" max="13327" width="8.140625" style="99" bestFit="1" customWidth="1"/>
    <col min="13328" max="13328" width="6.140625" style="99" bestFit="1" customWidth="1"/>
    <col min="13329" max="13329" width="7.140625" style="99" bestFit="1" customWidth="1"/>
    <col min="13330" max="13330" width="6.7109375" style="99" bestFit="1" customWidth="1"/>
    <col min="13331" max="13331" width="6.140625" style="99" bestFit="1" customWidth="1"/>
    <col min="13332" max="13332" width="7.7109375" style="99" bestFit="1" customWidth="1"/>
    <col min="13333" max="13334" width="6.140625" style="99" bestFit="1" customWidth="1"/>
    <col min="13335" max="13335" width="8.140625" style="99" bestFit="1" customWidth="1"/>
    <col min="13336" max="13568" width="9.140625" style="99"/>
    <col min="13569" max="13569" width="26.140625" style="99" customWidth="1"/>
    <col min="13570" max="13570" width="8.140625" style="99" bestFit="1" customWidth="1"/>
    <col min="13571" max="13571" width="6.140625" style="99" bestFit="1" customWidth="1"/>
    <col min="13572" max="13572" width="7.7109375" style="99" bestFit="1" customWidth="1"/>
    <col min="13573" max="13573" width="8.140625" style="99" bestFit="1" customWidth="1"/>
    <col min="13574" max="13574" width="7.7109375" style="99" bestFit="1" customWidth="1"/>
    <col min="13575" max="13575" width="6.140625" style="99" bestFit="1" customWidth="1"/>
    <col min="13576" max="13577" width="8.140625" style="99" bestFit="1" customWidth="1"/>
    <col min="13578" max="13578" width="6.7109375" style="99" bestFit="1" customWidth="1"/>
    <col min="13579" max="13579" width="5.7109375" style="99" bestFit="1" customWidth="1"/>
    <col min="13580" max="13581" width="6.7109375" style="99" bestFit="1" customWidth="1"/>
    <col min="13582" max="13582" width="6.140625" style="99" bestFit="1" customWidth="1"/>
    <col min="13583" max="13583" width="8.140625" style="99" bestFit="1" customWidth="1"/>
    <col min="13584" max="13584" width="6.140625" style="99" bestFit="1" customWidth="1"/>
    <col min="13585" max="13585" width="7.140625" style="99" bestFit="1" customWidth="1"/>
    <col min="13586" max="13586" width="6.7109375" style="99" bestFit="1" customWidth="1"/>
    <col min="13587" max="13587" width="6.140625" style="99" bestFit="1" customWidth="1"/>
    <col min="13588" max="13588" width="7.7109375" style="99" bestFit="1" customWidth="1"/>
    <col min="13589" max="13590" width="6.140625" style="99" bestFit="1" customWidth="1"/>
    <col min="13591" max="13591" width="8.140625" style="99" bestFit="1" customWidth="1"/>
    <col min="13592" max="13824" width="9.140625" style="99"/>
    <col min="13825" max="13825" width="26.140625" style="99" customWidth="1"/>
    <col min="13826" max="13826" width="8.140625" style="99" bestFit="1" customWidth="1"/>
    <col min="13827" max="13827" width="6.140625" style="99" bestFit="1" customWidth="1"/>
    <col min="13828" max="13828" width="7.7109375" style="99" bestFit="1" customWidth="1"/>
    <col min="13829" max="13829" width="8.140625" style="99" bestFit="1" customWidth="1"/>
    <col min="13830" max="13830" width="7.7109375" style="99" bestFit="1" customWidth="1"/>
    <col min="13831" max="13831" width="6.140625" style="99" bestFit="1" customWidth="1"/>
    <col min="13832" max="13833" width="8.140625" style="99" bestFit="1" customWidth="1"/>
    <col min="13834" max="13834" width="6.7109375" style="99" bestFit="1" customWidth="1"/>
    <col min="13835" max="13835" width="5.7109375" style="99" bestFit="1" customWidth="1"/>
    <col min="13836" max="13837" width="6.7109375" style="99" bestFit="1" customWidth="1"/>
    <col min="13838" max="13838" width="6.140625" style="99" bestFit="1" customWidth="1"/>
    <col min="13839" max="13839" width="8.140625" style="99" bestFit="1" customWidth="1"/>
    <col min="13840" max="13840" width="6.140625" style="99" bestFit="1" customWidth="1"/>
    <col min="13841" max="13841" width="7.140625" style="99" bestFit="1" customWidth="1"/>
    <col min="13842" max="13842" width="6.7109375" style="99" bestFit="1" customWidth="1"/>
    <col min="13843" max="13843" width="6.140625" style="99" bestFit="1" customWidth="1"/>
    <col min="13844" max="13844" width="7.7109375" style="99" bestFit="1" customWidth="1"/>
    <col min="13845" max="13846" width="6.140625" style="99" bestFit="1" customWidth="1"/>
    <col min="13847" max="13847" width="8.140625" style="99" bestFit="1" customWidth="1"/>
    <col min="13848" max="14080" width="9.140625" style="99"/>
    <col min="14081" max="14081" width="26.140625" style="99" customWidth="1"/>
    <col min="14082" max="14082" width="8.140625" style="99" bestFit="1" customWidth="1"/>
    <col min="14083" max="14083" width="6.140625" style="99" bestFit="1" customWidth="1"/>
    <col min="14084" max="14084" width="7.7109375" style="99" bestFit="1" customWidth="1"/>
    <col min="14085" max="14085" width="8.140625" style="99" bestFit="1" customWidth="1"/>
    <col min="14086" max="14086" width="7.7109375" style="99" bestFit="1" customWidth="1"/>
    <col min="14087" max="14087" width="6.140625" style="99" bestFit="1" customWidth="1"/>
    <col min="14088" max="14089" width="8.140625" style="99" bestFit="1" customWidth="1"/>
    <col min="14090" max="14090" width="6.7109375" style="99" bestFit="1" customWidth="1"/>
    <col min="14091" max="14091" width="5.7109375" style="99" bestFit="1" customWidth="1"/>
    <col min="14092" max="14093" width="6.7109375" style="99" bestFit="1" customWidth="1"/>
    <col min="14094" max="14094" width="6.140625" style="99" bestFit="1" customWidth="1"/>
    <col min="14095" max="14095" width="8.140625" style="99" bestFit="1" customWidth="1"/>
    <col min="14096" max="14096" width="6.140625" style="99" bestFit="1" customWidth="1"/>
    <col min="14097" max="14097" width="7.140625" style="99" bestFit="1" customWidth="1"/>
    <col min="14098" max="14098" width="6.7109375" style="99" bestFit="1" customWidth="1"/>
    <col min="14099" max="14099" width="6.140625" style="99" bestFit="1" customWidth="1"/>
    <col min="14100" max="14100" width="7.7109375" style="99" bestFit="1" customWidth="1"/>
    <col min="14101" max="14102" width="6.140625" style="99" bestFit="1" customWidth="1"/>
    <col min="14103" max="14103" width="8.140625" style="99" bestFit="1" customWidth="1"/>
    <col min="14104" max="14336" width="9.140625" style="99"/>
    <col min="14337" max="14337" width="26.140625" style="99" customWidth="1"/>
    <col min="14338" max="14338" width="8.140625" style="99" bestFit="1" customWidth="1"/>
    <col min="14339" max="14339" width="6.140625" style="99" bestFit="1" customWidth="1"/>
    <col min="14340" max="14340" width="7.7109375" style="99" bestFit="1" customWidth="1"/>
    <col min="14341" max="14341" width="8.140625" style="99" bestFit="1" customWidth="1"/>
    <col min="14342" max="14342" width="7.7109375" style="99" bestFit="1" customWidth="1"/>
    <col min="14343" max="14343" width="6.140625" style="99" bestFit="1" customWidth="1"/>
    <col min="14344" max="14345" width="8.140625" style="99" bestFit="1" customWidth="1"/>
    <col min="14346" max="14346" width="6.7109375" style="99" bestFit="1" customWidth="1"/>
    <col min="14347" max="14347" width="5.7109375" style="99" bestFit="1" customWidth="1"/>
    <col min="14348" max="14349" width="6.7109375" style="99" bestFit="1" customWidth="1"/>
    <col min="14350" max="14350" width="6.140625" style="99" bestFit="1" customWidth="1"/>
    <col min="14351" max="14351" width="8.140625" style="99" bestFit="1" customWidth="1"/>
    <col min="14352" max="14352" width="6.140625" style="99" bestFit="1" customWidth="1"/>
    <col min="14353" max="14353" width="7.140625" style="99" bestFit="1" customWidth="1"/>
    <col min="14354" max="14354" width="6.7109375" style="99" bestFit="1" customWidth="1"/>
    <col min="14355" max="14355" width="6.140625" style="99" bestFit="1" customWidth="1"/>
    <col min="14356" max="14356" width="7.7109375" style="99" bestFit="1" customWidth="1"/>
    <col min="14357" max="14358" width="6.140625" style="99" bestFit="1" customWidth="1"/>
    <col min="14359" max="14359" width="8.140625" style="99" bestFit="1" customWidth="1"/>
    <col min="14360" max="14592" width="9.140625" style="99"/>
    <col min="14593" max="14593" width="26.140625" style="99" customWidth="1"/>
    <col min="14594" max="14594" width="8.140625" style="99" bestFit="1" customWidth="1"/>
    <col min="14595" max="14595" width="6.140625" style="99" bestFit="1" customWidth="1"/>
    <col min="14596" max="14596" width="7.7109375" style="99" bestFit="1" customWidth="1"/>
    <col min="14597" max="14597" width="8.140625" style="99" bestFit="1" customWidth="1"/>
    <col min="14598" max="14598" width="7.7109375" style="99" bestFit="1" customWidth="1"/>
    <col min="14599" max="14599" width="6.140625" style="99" bestFit="1" customWidth="1"/>
    <col min="14600" max="14601" width="8.140625" style="99" bestFit="1" customWidth="1"/>
    <col min="14602" max="14602" width="6.7109375" style="99" bestFit="1" customWidth="1"/>
    <col min="14603" max="14603" width="5.7109375" style="99" bestFit="1" customWidth="1"/>
    <col min="14604" max="14605" width="6.7109375" style="99" bestFit="1" customWidth="1"/>
    <col min="14606" max="14606" width="6.140625" style="99" bestFit="1" customWidth="1"/>
    <col min="14607" max="14607" width="8.140625" style="99" bestFit="1" customWidth="1"/>
    <col min="14608" max="14608" width="6.140625" style="99" bestFit="1" customWidth="1"/>
    <col min="14609" max="14609" width="7.140625" style="99" bestFit="1" customWidth="1"/>
    <col min="14610" max="14610" width="6.7109375" style="99" bestFit="1" customWidth="1"/>
    <col min="14611" max="14611" width="6.140625" style="99" bestFit="1" customWidth="1"/>
    <col min="14612" max="14612" width="7.7109375" style="99" bestFit="1" customWidth="1"/>
    <col min="14613" max="14614" width="6.140625" style="99" bestFit="1" customWidth="1"/>
    <col min="14615" max="14615" width="8.140625" style="99" bestFit="1" customWidth="1"/>
    <col min="14616" max="14848" width="9.140625" style="99"/>
    <col min="14849" max="14849" width="26.140625" style="99" customWidth="1"/>
    <col min="14850" max="14850" width="8.140625" style="99" bestFit="1" customWidth="1"/>
    <col min="14851" max="14851" width="6.140625" style="99" bestFit="1" customWidth="1"/>
    <col min="14852" max="14852" width="7.7109375" style="99" bestFit="1" customWidth="1"/>
    <col min="14853" max="14853" width="8.140625" style="99" bestFit="1" customWidth="1"/>
    <col min="14854" max="14854" width="7.7109375" style="99" bestFit="1" customWidth="1"/>
    <col min="14855" max="14855" width="6.140625" style="99" bestFit="1" customWidth="1"/>
    <col min="14856" max="14857" width="8.140625" style="99" bestFit="1" customWidth="1"/>
    <col min="14858" max="14858" width="6.7109375" style="99" bestFit="1" customWidth="1"/>
    <col min="14859" max="14859" width="5.7109375" style="99" bestFit="1" customWidth="1"/>
    <col min="14860" max="14861" width="6.7109375" style="99" bestFit="1" customWidth="1"/>
    <col min="14862" max="14862" width="6.140625" style="99" bestFit="1" customWidth="1"/>
    <col min="14863" max="14863" width="8.140625" style="99" bestFit="1" customWidth="1"/>
    <col min="14864" max="14864" width="6.140625" style="99" bestFit="1" customWidth="1"/>
    <col min="14865" max="14865" width="7.140625" style="99" bestFit="1" customWidth="1"/>
    <col min="14866" max="14866" width="6.7109375" style="99" bestFit="1" customWidth="1"/>
    <col min="14867" max="14867" width="6.140625" style="99" bestFit="1" customWidth="1"/>
    <col min="14868" max="14868" width="7.7109375" style="99" bestFit="1" customWidth="1"/>
    <col min="14869" max="14870" width="6.140625" style="99" bestFit="1" customWidth="1"/>
    <col min="14871" max="14871" width="8.140625" style="99" bestFit="1" customWidth="1"/>
    <col min="14872" max="15104" width="9.140625" style="99"/>
    <col min="15105" max="15105" width="26.140625" style="99" customWidth="1"/>
    <col min="15106" max="15106" width="8.140625" style="99" bestFit="1" customWidth="1"/>
    <col min="15107" max="15107" width="6.140625" style="99" bestFit="1" customWidth="1"/>
    <col min="15108" max="15108" width="7.7109375" style="99" bestFit="1" customWidth="1"/>
    <col min="15109" max="15109" width="8.140625" style="99" bestFit="1" customWidth="1"/>
    <col min="15110" max="15110" width="7.7109375" style="99" bestFit="1" customWidth="1"/>
    <col min="15111" max="15111" width="6.140625" style="99" bestFit="1" customWidth="1"/>
    <col min="15112" max="15113" width="8.140625" style="99" bestFit="1" customWidth="1"/>
    <col min="15114" max="15114" width="6.7109375" style="99" bestFit="1" customWidth="1"/>
    <col min="15115" max="15115" width="5.7109375" style="99" bestFit="1" customWidth="1"/>
    <col min="15116" max="15117" width="6.7109375" style="99" bestFit="1" customWidth="1"/>
    <col min="15118" max="15118" width="6.140625" style="99" bestFit="1" customWidth="1"/>
    <col min="15119" max="15119" width="8.140625" style="99" bestFit="1" customWidth="1"/>
    <col min="15120" max="15120" width="6.140625" style="99" bestFit="1" customWidth="1"/>
    <col min="15121" max="15121" width="7.140625" style="99" bestFit="1" customWidth="1"/>
    <col min="15122" max="15122" width="6.7109375" style="99" bestFit="1" customWidth="1"/>
    <col min="15123" max="15123" width="6.140625" style="99" bestFit="1" customWidth="1"/>
    <col min="15124" max="15124" width="7.7109375" style="99" bestFit="1" customWidth="1"/>
    <col min="15125" max="15126" width="6.140625" style="99" bestFit="1" customWidth="1"/>
    <col min="15127" max="15127" width="8.140625" style="99" bestFit="1" customWidth="1"/>
    <col min="15128" max="15360" width="9.140625" style="99"/>
    <col min="15361" max="15361" width="26.140625" style="99" customWidth="1"/>
    <col min="15362" max="15362" width="8.140625" style="99" bestFit="1" customWidth="1"/>
    <col min="15363" max="15363" width="6.140625" style="99" bestFit="1" customWidth="1"/>
    <col min="15364" max="15364" width="7.7109375" style="99" bestFit="1" customWidth="1"/>
    <col min="15365" max="15365" width="8.140625" style="99" bestFit="1" customWidth="1"/>
    <col min="15366" max="15366" width="7.7109375" style="99" bestFit="1" customWidth="1"/>
    <col min="15367" max="15367" width="6.140625" style="99" bestFit="1" customWidth="1"/>
    <col min="15368" max="15369" width="8.140625" style="99" bestFit="1" customWidth="1"/>
    <col min="15370" max="15370" width="6.7109375" style="99" bestFit="1" customWidth="1"/>
    <col min="15371" max="15371" width="5.7109375" style="99" bestFit="1" customWidth="1"/>
    <col min="15372" max="15373" width="6.7109375" style="99" bestFit="1" customWidth="1"/>
    <col min="15374" max="15374" width="6.140625" style="99" bestFit="1" customWidth="1"/>
    <col min="15375" max="15375" width="8.140625" style="99" bestFit="1" customWidth="1"/>
    <col min="15376" max="15376" width="6.140625" style="99" bestFit="1" customWidth="1"/>
    <col min="15377" max="15377" width="7.140625" style="99" bestFit="1" customWidth="1"/>
    <col min="15378" max="15378" width="6.7109375" style="99" bestFit="1" customWidth="1"/>
    <col min="15379" max="15379" width="6.140625" style="99" bestFit="1" customWidth="1"/>
    <col min="15380" max="15380" width="7.7109375" style="99" bestFit="1" customWidth="1"/>
    <col min="15381" max="15382" width="6.140625" style="99" bestFit="1" customWidth="1"/>
    <col min="15383" max="15383" width="8.140625" style="99" bestFit="1" customWidth="1"/>
    <col min="15384" max="15616" width="9.140625" style="99"/>
    <col min="15617" max="15617" width="26.140625" style="99" customWidth="1"/>
    <col min="15618" max="15618" width="8.140625" style="99" bestFit="1" customWidth="1"/>
    <col min="15619" max="15619" width="6.140625" style="99" bestFit="1" customWidth="1"/>
    <col min="15620" max="15620" width="7.7109375" style="99" bestFit="1" customWidth="1"/>
    <col min="15621" max="15621" width="8.140625" style="99" bestFit="1" customWidth="1"/>
    <col min="15622" max="15622" width="7.7109375" style="99" bestFit="1" customWidth="1"/>
    <col min="15623" max="15623" width="6.140625" style="99" bestFit="1" customWidth="1"/>
    <col min="15624" max="15625" width="8.140625" style="99" bestFit="1" customWidth="1"/>
    <col min="15626" max="15626" width="6.7109375" style="99" bestFit="1" customWidth="1"/>
    <col min="15627" max="15627" width="5.7109375" style="99" bestFit="1" customWidth="1"/>
    <col min="15628" max="15629" width="6.7109375" style="99" bestFit="1" customWidth="1"/>
    <col min="15630" max="15630" width="6.140625" style="99" bestFit="1" customWidth="1"/>
    <col min="15631" max="15631" width="8.140625" style="99" bestFit="1" customWidth="1"/>
    <col min="15632" max="15632" width="6.140625" style="99" bestFit="1" customWidth="1"/>
    <col min="15633" max="15633" width="7.140625" style="99" bestFit="1" customWidth="1"/>
    <col min="15634" max="15634" width="6.7109375" style="99" bestFit="1" customWidth="1"/>
    <col min="15635" max="15635" width="6.140625" style="99" bestFit="1" customWidth="1"/>
    <col min="15636" max="15636" width="7.7109375" style="99" bestFit="1" customWidth="1"/>
    <col min="15637" max="15638" width="6.140625" style="99" bestFit="1" customWidth="1"/>
    <col min="15639" max="15639" width="8.140625" style="99" bestFit="1" customWidth="1"/>
    <col min="15640" max="15872" width="9.140625" style="99"/>
    <col min="15873" max="15873" width="26.140625" style="99" customWidth="1"/>
    <col min="15874" max="15874" width="8.140625" style="99" bestFit="1" customWidth="1"/>
    <col min="15875" max="15875" width="6.140625" style="99" bestFit="1" customWidth="1"/>
    <col min="15876" max="15876" width="7.7109375" style="99" bestFit="1" customWidth="1"/>
    <col min="15877" max="15877" width="8.140625" style="99" bestFit="1" customWidth="1"/>
    <col min="15878" max="15878" width="7.7109375" style="99" bestFit="1" customWidth="1"/>
    <col min="15879" max="15879" width="6.140625" style="99" bestFit="1" customWidth="1"/>
    <col min="15880" max="15881" width="8.140625" style="99" bestFit="1" customWidth="1"/>
    <col min="15882" max="15882" width="6.7109375" style="99" bestFit="1" customWidth="1"/>
    <col min="15883" max="15883" width="5.7109375" style="99" bestFit="1" customWidth="1"/>
    <col min="15884" max="15885" width="6.7109375" style="99" bestFit="1" customWidth="1"/>
    <col min="15886" max="15886" width="6.140625" style="99" bestFit="1" customWidth="1"/>
    <col min="15887" max="15887" width="8.140625" style="99" bestFit="1" customWidth="1"/>
    <col min="15888" max="15888" width="6.140625" style="99" bestFit="1" customWidth="1"/>
    <col min="15889" max="15889" width="7.140625" style="99" bestFit="1" customWidth="1"/>
    <col min="15890" max="15890" width="6.7109375" style="99" bestFit="1" customWidth="1"/>
    <col min="15891" max="15891" width="6.140625" style="99" bestFit="1" customWidth="1"/>
    <col min="15892" max="15892" width="7.7109375" style="99" bestFit="1" customWidth="1"/>
    <col min="15893" max="15894" width="6.140625" style="99" bestFit="1" customWidth="1"/>
    <col min="15895" max="15895" width="8.140625" style="99" bestFit="1" customWidth="1"/>
    <col min="15896" max="16128" width="9.140625" style="99"/>
    <col min="16129" max="16129" width="26.140625" style="99" customWidth="1"/>
    <col min="16130" max="16130" width="8.140625" style="99" bestFit="1" customWidth="1"/>
    <col min="16131" max="16131" width="6.140625" style="99" bestFit="1" customWidth="1"/>
    <col min="16132" max="16132" width="7.7109375" style="99" bestFit="1" customWidth="1"/>
    <col min="16133" max="16133" width="8.140625" style="99" bestFit="1" customWidth="1"/>
    <col min="16134" max="16134" width="7.7109375" style="99" bestFit="1" customWidth="1"/>
    <col min="16135" max="16135" width="6.140625" style="99" bestFit="1" customWidth="1"/>
    <col min="16136" max="16137" width="8.140625" style="99" bestFit="1" customWidth="1"/>
    <col min="16138" max="16138" width="6.7109375" style="99" bestFit="1" customWidth="1"/>
    <col min="16139" max="16139" width="5.7109375" style="99" bestFit="1" customWidth="1"/>
    <col min="16140" max="16141" width="6.7109375" style="99" bestFit="1" customWidth="1"/>
    <col min="16142" max="16142" width="6.140625" style="99" bestFit="1" customWidth="1"/>
    <col min="16143" max="16143" width="8.140625" style="99" bestFit="1" customWidth="1"/>
    <col min="16144" max="16144" width="6.140625" style="99" bestFit="1" customWidth="1"/>
    <col min="16145" max="16145" width="7.140625" style="99" bestFit="1" customWidth="1"/>
    <col min="16146" max="16146" width="6.7109375" style="99" bestFit="1" customWidth="1"/>
    <col min="16147" max="16147" width="6.140625" style="99" bestFit="1" customWidth="1"/>
    <col min="16148" max="16148" width="7.7109375" style="99" bestFit="1" customWidth="1"/>
    <col min="16149" max="16150" width="6.140625" style="99" bestFit="1" customWidth="1"/>
    <col min="16151" max="16151" width="8.140625" style="99" bestFit="1" customWidth="1"/>
    <col min="16152" max="16384" width="9.140625" style="99"/>
  </cols>
  <sheetData>
    <row r="2" spans="1:23">
      <c r="B2" s="100" t="s">
        <v>122</v>
      </c>
    </row>
    <row r="4" spans="1:23" ht="87.75" customHeight="1">
      <c r="A4" s="129" t="s">
        <v>74</v>
      </c>
      <c r="B4" s="131" t="s">
        <v>75</v>
      </c>
      <c r="C4" s="122" t="s">
        <v>76</v>
      </c>
      <c r="D4" s="106" t="s">
        <v>77</v>
      </c>
      <c r="E4" s="106" t="s">
        <v>78</v>
      </c>
      <c r="F4" s="106" t="s">
        <v>5</v>
      </c>
      <c r="G4" s="106" t="s">
        <v>79</v>
      </c>
      <c r="H4" s="106" t="s">
        <v>80</v>
      </c>
      <c r="I4" s="106" t="s">
        <v>80</v>
      </c>
      <c r="J4" s="106" t="s">
        <v>6</v>
      </c>
      <c r="K4" s="106" t="s">
        <v>8</v>
      </c>
      <c r="L4" s="106" t="s">
        <v>9</v>
      </c>
      <c r="M4" s="106" t="s">
        <v>81</v>
      </c>
      <c r="N4" s="106" t="s">
        <v>82</v>
      </c>
      <c r="O4" s="106" t="s">
        <v>83</v>
      </c>
      <c r="P4" s="106" t="s">
        <v>84</v>
      </c>
      <c r="Q4" s="106" t="s">
        <v>85</v>
      </c>
      <c r="R4" s="106" t="s">
        <v>86</v>
      </c>
      <c r="S4" s="106" t="s">
        <v>87</v>
      </c>
      <c r="T4" s="106" t="s">
        <v>88</v>
      </c>
      <c r="U4" s="106" t="s">
        <v>89</v>
      </c>
      <c r="V4" s="106" t="s">
        <v>13</v>
      </c>
      <c r="W4" s="107" t="s">
        <v>90</v>
      </c>
    </row>
    <row r="5" spans="1:23" s="100" customFormat="1" ht="28.5" customHeight="1">
      <c r="A5" s="130"/>
      <c r="B5" s="131"/>
      <c r="C5" s="123">
        <v>1556</v>
      </c>
      <c r="D5" s="113" t="s">
        <v>15</v>
      </c>
      <c r="E5" s="112">
        <v>4502</v>
      </c>
      <c r="F5" s="112">
        <v>5002</v>
      </c>
      <c r="G5" s="112">
        <v>5005</v>
      </c>
      <c r="H5" s="112">
        <v>505</v>
      </c>
      <c r="I5" s="112">
        <v>506</v>
      </c>
      <c r="J5" s="112">
        <v>5500</v>
      </c>
      <c r="K5" s="113">
        <v>5503</v>
      </c>
      <c r="L5" s="113">
        <v>5504</v>
      </c>
      <c r="M5" s="113">
        <v>5511</v>
      </c>
      <c r="N5" s="113">
        <v>5512</v>
      </c>
      <c r="O5" s="113">
        <v>5513</v>
      </c>
      <c r="P5" s="113">
        <v>5514</v>
      </c>
      <c r="Q5" s="113">
        <v>5515</v>
      </c>
      <c r="R5" s="113">
        <v>5521</v>
      </c>
      <c r="S5" s="113">
        <v>5522</v>
      </c>
      <c r="T5" s="113">
        <v>5524</v>
      </c>
      <c r="U5" s="113">
        <v>5525</v>
      </c>
      <c r="V5" s="113">
        <v>5532</v>
      </c>
      <c r="W5" s="114">
        <v>5539</v>
      </c>
    </row>
    <row r="6" spans="1:23" ht="36" customHeight="1">
      <c r="A6" s="130"/>
      <c r="B6" s="119">
        <f>SUM(C6:W6)</f>
        <v>0</v>
      </c>
      <c r="C6" s="119">
        <f t="shared" ref="C6:P6" si="0">SUM(C7:C37)</f>
        <v>2634</v>
      </c>
      <c r="D6" s="119">
        <f t="shared" si="0"/>
        <v>-83419</v>
      </c>
      <c r="E6" s="119">
        <f t="shared" si="0"/>
        <v>72619</v>
      </c>
      <c r="F6" s="119">
        <f t="shared" si="0"/>
        <v>-7930</v>
      </c>
      <c r="G6" s="119">
        <f t="shared" si="0"/>
        <v>4350</v>
      </c>
      <c r="H6" s="119">
        <f t="shared" si="0"/>
        <v>180</v>
      </c>
      <c r="I6" s="119">
        <f t="shared" si="0"/>
        <v>-1400</v>
      </c>
      <c r="J6" s="119">
        <f t="shared" si="0"/>
        <v>-7730</v>
      </c>
      <c r="K6" s="119">
        <f t="shared" si="0"/>
        <v>0</v>
      </c>
      <c r="L6" s="119">
        <f t="shared" si="0"/>
        <v>70</v>
      </c>
      <c r="M6" s="119">
        <f t="shared" si="0"/>
        <v>4940</v>
      </c>
      <c r="N6" s="119">
        <f t="shared" si="0"/>
        <v>4000</v>
      </c>
      <c r="O6" s="119">
        <f t="shared" si="0"/>
        <v>-50</v>
      </c>
      <c r="P6" s="119">
        <f t="shared" si="0"/>
        <v>1080</v>
      </c>
      <c r="Q6" s="119">
        <f>SUM(Q7:Q37)</f>
        <v>40536</v>
      </c>
      <c r="R6" s="119">
        <f t="shared" ref="R6:W6" si="1">SUM(R7:R37)</f>
        <v>-2330</v>
      </c>
      <c r="S6" s="119">
        <f t="shared" si="1"/>
        <v>2580</v>
      </c>
      <c r="T6" s="119">
        <f t="shared" si="1"/>
        <v>-33780</v>
      </c>
      <c r="U6" s="119">
        <f t="shared" si="1"/>
        <v>2390</v>
      </c>
      <c r="V6" s="119">
        <f t="shared" si="1"/>
        <v>1160</v>
      </c>
      <c r="W6" s="119">
        <f t="shared" si="1"/>
        <v>100</v>
      </c>
    </row>
    <row r="7" spans="1:23" ht="15">
      <c r="A7" s="120" t="s">
        <v>91</v>
      </c>
      <c r="B7" s="119">
        <f t="shared" ref="B7:B37" si="2">SUM(C7:W7)</f>
        <v>3965</v>
      </c>
      <c r="C7" s="124"/>
      <c r="D7" s="116"/>
      <c r="E7" s="116"/>
      <c r="F7" s="116">
        <v>200</v>
      </c>
      <c r="G7" s="115"/>
      <c r="H7" s="115"/>
      <c r="I7" s="117">
        <v>65</v>
      </c>
      <c r="J7" s="116">
        <v>-100</v>
      </c>
      <c r="K7" s="116"/>
      <c r="L7" s="116">
        <v>200</v>
      </c>
      <c r="M7" s="116">
        <v>2750</v>
      </c>
      <c r="N7" s="116"/>
      <c r="O7" s="116"/>
      <c r="P7" s="116">
        <v>100</v>
      </c>
      <c r="Q7" s="116">
        <v>750</v>
      </c>
      <c r="R7" s="116"/>
      <c r="S7" s="116"/>
      <c r="T7" s="116"/>
      <c r="U7" s="116"/>
      <c r="V7" s="116"/>
      <c r="W7" s="118"/>
    </row>
    <row r="8" spans="1:23" ht="15">
      <c r="A8" s="120" t="s">
        <v>92</v>
      </c>
      <c r="B8" s="119">
        <f t="shared" si="2"/>
        <v>-4850</v>
      </c>
      <c r="C8" s="125"/>
      <c r="D8" s="108"/>
      <c r="E8" s="108"/>
      <c r="F8" s="108">
        <v>2500</v>
      </c>
      <c r="G8" s="108"/>
      <c r="H8" s="108">
        <v>120</v>
      </c>
      <c r="I8" s="108">
        <v>730</v>
      </c>
      <c r="J8" s="108">
        <v>-300</v>
      </c>
      <c r="K8" s="108"/>
      <c r="L8" s="108">
        <v>500</v>
      </c>
      <c r="M8" s="108">
        <v>-8400</v>
      </c>
      <c r="N8" s="108"/>
      <c r="O8" s="108"/>
      <c r="P8" s="108">
        <v>10</v>
      </c>
      <c r="Q8" s="108"/>
      <c r="R8" s="108"/>
      <c r="S8" s="108"/>
      <c r="T8" s="108"/>
      <c r="U8" s="108"/>
      <c r="V8" s="108"/>
      <c r="W8" s="109">
        <v>-10</v>
      </c>
    </row>
    <row r="9" spans="1:23" ht="15">
      <c r="A9" s="120" t="s">
        <v>93</v>
      </c>
      <c r="B9" s="119">
        <f t="shared" si="2"/>
        <v>10</v>
      </c>
      <c r="C9" s="125"/>
      <c r="D9" s="108"/>
      <c r="E9" s="108"/>
      <c r="F9" s="108">
        <v>1500</v>
      </c>
      <c r="G9" s="108"/>
      <c r="H9" s="108"/>
      <c r="I9" s="108">
        <v>510</v>
      </c>
      <c r="J9" s="108">
        <v>-140</v>
      </c>
      <c r="K9" s="108"/>
      <c r="L9" s="108">
        <v>250</v>
      </c>
      <c r="M9" s="108">
        <v>-2200</v>
      </c>
      <c r="N9" s="108"/>
      <c r="O9" s="108">
        <v>-40</v>
      </c>
      <c r="P9" s="108">
        <v>-60</v>
      </c>
      <c r="Q9" s="108">
        <v>2140</v>
      </c>
      <c r="R9" s="108"/>
      <c r="S9" s="108">
        <v>100</v>
      </c>
      <c r="T9" s="108">
        <v>-2000</v>
      </c>
      <c r="U9" s="108"/>
      <c r="V9" s="108">
        <v>-50</v>
      </c>
      <c r="W9" s="109"/>
    </row>
    <row r="10" spans="1:23" ht="15">
      <c r="A10" s="120" t="s">
        <v>94</v>
      </c>
      <c r="B10" s="119">
        <f t="shared" si="2"/>
        <v>-2975</v>
      </c>
      <c r="C10" s="125"/>
      <c r="D10" s="108"/>
      <c r="E10" s="108"/>
      <c r="F10" s="108">
        <v>-950</v>
      </c>
      <c r="G10" s="108"/>
      <c r="H10" s="108"/>
      <c r="I10" s="108">
        <v>-325</v>
      </c>
      <c r="J10" s="108">
        <v>-630</v>
      </c>
      <c r="K10" s="108"/>
      <c r="L10" s="108">
        <v>50</v>
      </c>
      <c r="M10" s="108">
        <v>-720</v>
      </c>
      <c r="N10" s="108"/>
      <c r="O10" s="108">
        <v>90</v>
      </c>
      <c r="P10" s="108">
        <v>-250</v>
      </c>
      <c r="Q10" s="108">
        <v>-500</v>
      </c>
      <c r="R10" s="108"/>
      <c r="S10" s="108">
        <v>100</v>
      </c>
      <c r="T10" s="108"/>
      <c r="U10" s="108">
        <v>110</v>
      </c>
      <c r="V10" s="108">
        <v>100</v>
      </c>
      <c r="W10" s="109">
        <v>-50</v>
      </c>
    </row>
    <row r="11" spans="1:23" ht="15">
      <c r="A11" s="120" t="s">
        <v>95</v>
      </c>
      <c r="B11" s="119">
        <f t="shared" si="2"/>
        <v>-2210</v>
      </c>
      <c r="C11" s="125"/>
      <c r="D11" s="108"/>
      <c r="E11" s="108"/>
      <c r="F11" s="108">
        <v>-1350</v>
      </c>
      <c r="G11" s="108"/>
      <c r="H11" s="108"/>
      <c r="I11" s="108">
        <v>-460</v>
      </c>
      <c r="J11" s="108">
        <v>-130</v>
      </c>
      <c r="K11" s="108"/>
      <c r="L11" s="108">
        <v>200</v>
      </c>
      <c r="M11" s="108">
        <v>-530</v>
      </c>
      <c r="N11" s="108"/>
      <c r="O11" s="108"/>
      <c r="P11" s="108">
        <v>100</v>
      </c>
      <c r="Q11" s="108">
        <v>-450</v>
      </c>
      <c r="R11" s="108"/>
      <c r="S11" s="108">
        <v>480</v>
      </c>
      <c r="T11" s="108">
        <v>70</v>
      </c>
      <c r="U11" s="108">
        <v>-40</v>
      </c>
      <c r="V11" s="108">
        <v>-100</v>
      </c>
      <c r="W11" s="109"/>
    </row>
    <row r="12" spans="1:23" ht="15">
      <c r="A12" s="120" t="s">
        <v>96</v>
      </c>
      <c r="B12" s="119">
        <f t="shared" si="2"/>
        <v>165</v>
      </c>
      <c r="C12" s="125"/>
      <c r="D12" s="108"/>
      <c r="E12" s="108"/>
      <c r="F12" s="108">
        <v>200</v>
      </c>
      <c r="G12" s="108"/>
      <c r="H12" s="108"/>
      <c r="I12" s="108">
        <v>65</v>
      </c>
      <c r="J12" s="108">
        <v>-80</v>
      </c>
      <c r="K12" s="108"/>
      <c r="L12" s="108">
        <v>230</v>
      </c>
      <c r="M12" s="108">
        <v>-140</v>
      </c>
      <c r="N12" s="108"/>
      <c r="O12" s="108"/>
      <c r="P12" s="108"/>
      <c r="Q12" s="108">
        <v>-120</v>
      </c>
      <c r="R12" s="108"/>
      <c r="S12" s="108">
        <v>10</v>
      </c>
      <c r="T12" s="108"/>
      <c r="U12" s="108"/>
      <c r="V12" s="108"/>
      <c r="W12" s="109"/>
    </row>
    <row r="13" spans="1:23" ht="15">
      <c r="A13" s="120" t="s">
        <v>97</v>
      </c>
      <c r="B13" s="119">
        <f t="shared" si="2"/>
        <v>-845</v>
      </c>
      <c r="C13" s="125"/>
      <c r="D13" s="108"/>
      <c r="E13" s="108"/>
      <c r="F13" s="108">
        <v>-6870</v>
      </c>
      <c r="G13" s="108">
        <v>1840</v>
      </c>
      <c r="H13" s="108"/>
      <c r="I13" s="108">
        <v>-1715</v>
      </c>
      <c r="J13" s="108">
        <v>-510</v>
      </c>
      <c r="K13" s="108">
        <v>-100</v>
      </c>
      <c r="L13" s="108">
        <v>100</v>
      </c>
      <c r="M13" s="108">
        <v>8500</v>
      </c>
      <c r="N13" s="108"/>
      <c r="O13" s="108"/>
      <c r="P13" s="108">
        <v>-200</v>
      </c>
      <c r="Q13" s="108">
        <v>510</v>
      </c>
      <c r="R13" s="108"/>
      <c r="S13" s="108"/>
      <c r="T13" s="108">
        <v>-1770</v>
      </c>
      <c r="U13" s="108">
        <v>0</v>
      </c>
      <c r="V13" s="108">
        <v>-630</v>
      </c>
      <c r="W13" s="109"/>
    </row>
    <row r="14" spans="1:23" ht="15">
      <c r="A14" s="120" t="s">
        <v>98</v>
      </c>
      <c r="B14" s="119">
        <f t="shared" si="2"/>
        <v>-5145</v>
      </c>
      <c r="C14" s="125"/>
      <c r="D14" s="108"/>
      <c r="E14" s="108"/>
      <c r="F14" s="108">
        <v>-1650</v>
      </c>
      <c r="G14" s="108">
        <v>350</v>
      </c>
      <c r="H14" s="108"/>
      <c r="I14" s="108">
        <v>-445</v>
      </c>
      <c r="J14" s="108">
        <v>-330</v>
      </c>
      <c r="K14" s="108"/>
      <c r="L14" s="108">
        <v>200</v>
      </c>
      <c r="M14" s="108">
        <v>-6720</v>
      </c>
      <c r="N14" s="108"/>
      <c r="O14" s="108"/>
      <c r="P14" s="108">
        <v>130</v>
      </c>
      <c r="Q14" s="108">
        <v>3060</v>
      </c>
      <c r="R14" s="108"/>
      <c r="S14" s="108">
        <v>260</v>
      </c>
      <c r="T14" s="108"/>
      <c r="U14" s="108"/>
      <c r="V14" s="108"/>
      <c r="W14" s="109"/>
    </row>
    <row r="15" spans="1:23" ht="15">
      <c r="A15" s="120" t="s">
        <v>99</v>
      </c>
      <c r="B15" s="119">
        <f t="shared" si="2"/>
        <v>1610</v>
      </c>
      <c r="C15" s="125"/>
      <c r="D15" s="108"/>
      <c r="E15" s="108"/>
      <c r="F15" s="108">
        <v>1500</v>
      </c>
      <c r="G15" s="108"/>
      <c r="H15" s="108"/>
      <c r="I15" s="108">
        <v>510</v>
      </c>
      <c r="J15" s="108">
        <v>-60</v>
      </c>
      <c r="K15" s="108"/>
      <c r="L15" s="108">
        <v>200</v>
      </c>
      <c r="M15" s="108">
        <v>-1350</v>
      </c>
      <c r="N15" s="108"/>
      <c r="O15" s="108"/>
      <c r="P15" s="108">
        <v>60</v>
      </c>
      <c r="Q15" s="108">
        <v>750</v>
      </c>
      <c r="R15" s="108"/>
      <c r="S15" s="108"/>
      <c r="T15" s="108"/>
      <c r="U15" s="108"/>
      <c r="V15" s="108"/>
      <c r="W15" s="109"/>
    </row>
    <row r="16" spans="1:23" ht="15">
      <c r="A16" s="120" t="s">
        <v>100</v>
      </c>
      <c r="B16" s="119">
        <f t="shared" si="2"/>
        <v>305</v>
      </c>
      <c r="C16" s="125"/>
      <c r="D16" s="108"/>
      <c r="E16" s="108"/>
      <c r="F16" s="108">
        <v>1200</v>
      </c>
      <c r="G16" s="108"/>
      <c r="H16" s="108"/>
      <c r="I16" s="108">
        <v>405</v>
      </c>
      <c r="J16" s="108">
        <v>-40</v>
      </c>
      <c r="K16" s="108"/>
      <c r="L16" s="108">
        <v>200</v>
      </c>
      <c r="M16" s="108">
        <v>-1040</v>
      </c>
      <c r="N16" s="108"/>
      <c r="O16" s="108">
        <v>-190</v>
      </c>
      <c r="P16" s="108">
        <v>700</v>
      </c>
      <c r="Q16" s="108">
        <v>-90</v>
      </c>
      <c r="R16" s="108"/>
      <c r="S16" s="108">
        <v>640</v>
      </c>
      <c r="T16" s="108">
        <v>-1500</v>
      </c>
      <c r="U16" s="108">
        <v>20</v>
      </c>
      <c r="V16" s="108">
        <v>0</v>
      </c>
      <c r="W16" s="109"/>
    </row>
    <row r="17" spans="1:23" ht="15">
      <c r="A17" s="120" t="s">
        <v>101</v>
      </c>
      <c r="B17" s="119">
        <f t="shared" si="2"/>
        <v>1980</v>
      </c>
      <c r="C17" s="125"/>
      <c r="D17" s="108"/>
      <c r="E17" s="108"/>
      <c r="F17" s="108">
        <v>2000</v>
      </c>
      <c r="G17" s="108"/>
      <c r="H17" s="108">
        <v>30</v>
      </c>
      <c r="I17" s="108">
        <v>650</v>
      </c>
      <c r="J17" s="108">
        <v>-470</v>
      </c>
      <c r="K17" s="108"/>
      <c r="L17" s="108">
        <v>200</v>
      </c>
      <c r="M17" s="108">
        <v>-900</v>
      </c>
      <c r="N17" s="108"/>
      <c r="O17" s="108"/>
      <c r="P17" s="108">
        <v>100</v>
      </c>
      <c r="Q17" s="108">
        <v>350</v>
      </c>
      <c r="R17" s="108"/>
      <c r="S17" s="108"/>
      <c r="T17" s="108"/>
      <c r="U17" s="108"/>
      <c r="V17" s="108">
        <v>50</v>
      </c>
      <c r="W17" s="109">
        <v>-30</v>
      </c>
    </row>
    <row r="18" spans="1:23" ht="15">
      <c r="A18" s="120" t="s">
        <v>102</v>
      </c>
      <c r="B18" s="119">
        <f t="shared" si="2"/>
        <v>-460</v>
      </c>
      <c r="C18" s="125"/>
      <c r="D18" s="108"/>
      <c r="E18" s="108"/>
      <c r="F18" s="108">
        <v>700</v>
      </c>
      <c r="G18" s="108"/>
      <c r="H18" s="108"/>
      <c r="I18" s="108">
        <v>240</v>
      </c>
      <c r="J18" s="108">
        <v>40</v>
      </c>
      <c r="K18" s="108">
        <v>10</v>
      </c>
      <c r="L18" s="108">
        <v>200</v>
      </c>
      <c r="M18" s="108">
        <v>-2450</v>
      </c>
      <c r="N18" s="108"/>
      <c r="O18" s="108"/>
      <c r="P18" s="108">
        <v>-150</v>
      </c>
      <c r="Q18" s="108">
        <v>800</v>
      </c>
      <c r="R18" s="108"/>
      <c r="S18" s="108">
        <v>150</v>
      </c>
      <c r="T18" s="108"/>
      <c r="U18" s="108"/>
      <c r="V18" s="108"/>
      <c r="W18" s="109"/>
    </row>
    <row r="19" spans="1:23" ht="15">
      <c r="A19" s="120" t="s">
        <v>103</v>
      </c>
      <c r="B19" s="119">
        <f t="shared" si="2"/>
        <v>4940</v>
      </c>
      <c r="C19" s="125"/>
      <c r="D19" s="108"/>
      <c r="E19" s="108"/>
      <c r="F19" s="108">
        <v>390</v>
      </c>
      <c r="G19" s="108">
        <v>310</v>
      </c>
      <c r="H19" s="108"/>
      <c r="I19" s="108">
        <v>240</v>
      </c>
      <c r="J19" s="108">
        <v>-70</v>
      </c>
      <c r="K19" s="108">
        <v>10</v>
      </c>
      <c r="L19" s="108">
        <v>230</v>
      </c>
      <c r="M19" s="108">
        <v>-200</v>
      </c>
      <c r="N19" s="108"/>
      <c r="O19" s="108"/>
      <c r="P19" s="108"/>
      <c r="Q19" s="108">
        <v>7580</v>
      </c>
      <c r="R19" s="108"/>
      <c r="S19" s="108">
        <v>110</v>
      </c>
      <c r="T19" s="108">
        <v>-3870</v>
      </c>
      <c r="U19" s="108">
        <v>140</v>
      </c>
      <c r="V19" s="108">
        <v>70</v>
      </c>
      <c r="W19" s="109"/>
    </row>
    <row r="20" spans="1:23" ht="15">
      <c r="A20" s="120" t="s">
        <v>104</v>
      </c>
      <c r="B20" s="119">
        <f t="shared" si="2"/>
        <v>12620</v>
      </c>
      <c r="C20" s="125"/>
      <c r="D20" s="108"/>
      <c r="E20" s="108"/>
      <c r="F20" s="108">
        <v>8000</v>
      </c>
      <c r="G20" s="108"/>
      <c r="H20" s="108"/>
      <c r="I20" s="108">
        <v>2720</v>
      </c>
      <c r="J20" s="108">
        <v>-280</v>
      </c>
      <c r="K20" s="108">
        <v>80</v>
      </c>
      <c r="L20" s="108">
        <v>200</v>
      </c>
      <c r="M20" s="108">
        <v>960</v>
      </c>
      <c r="N20" s="108"/>
      <c r="O20" s="108">
        <v>300</v>
      </c>
      <c r="P20" s="108">
        <v>550</v>
      </c>
      <c r="Q20" s="108">
        <v>-750</v>
      </c>
      <c r="R20" s="108"/>
      <c r="S20" s="108">
        <v>840</v>
      </c>
      <c r="T20" s="108"/>
      <c r="U20" s="108"/>
      <c r="V20" s="108"/>
      <c r="W20" s="109"/>
    </row>
    <row r="21" spans="1:23" ht="15">
      <c r="A21" s="120" t="s">
        <v>105</v>
      </c>
      <c r="B21" s="119">
        <f t="shared" si="2"/>
        <v>2000</v>
      </c>
      <c r="C21" s="125"/>
      <c r="D21" s="108"/>
      <c r="E21" s="108"/>
      <c r="F21" s="108"/>
      <c r="G21" s="108"/>
      <c r="H21" s="108"/>
      <c r="I21" s="108"/>
      <c r="J21" s="108">
        <v>-320</v>
      </c>
      <c r="K21" s="108"/>
      <c r="L21" s="108">
        <v>200</v>
      </c>
      <c r="M21" s="108">
        <v>1860</v>
      </c>
      <c r="N21" s="108"/>
      <c r="O21" s="108"/>
      <c r="P21" s="108"/>
      <c r="Q21" s="108">
        <v>260</v>
      </c>
      <c r="R21" s="108"/>
      <c r="S21" s="108"/>
      <c r="T21" s="108"/>
      <c r="U21" s="108"/>
      <c r="V21" s="108"/>
      <c r="W21" s="109"/>
    </row>
    <row r="22" spans="1:23" ht="15">
      <c r="A22" s="120" t="s">
        <v>106</v>
      </c>
      <c r="B22" s="119">
        <f t="shared" si="2"/>
        <v>195</v>
      </c>
      <c r="C22" s="126"/>
      <c r="D22" s="108"/>
      <c r="E22" s="108"/>
      <c r="F22" s="108">
        <v>-550</v>
      </c>
      <c r="G22" s="108">
        <v>100</v>
      </c>
      <c r="H22" s="108"/>
      <c r="I22" s="108">
        <v>-155</v>
      </c>
      <c r="J22" s="108">
        <v>-370</v>
      </c>
      <c r="K22" s="108"/>
      <c r="L22" s="108">
        <v>-120</v>
      </c>
      <c r="M22" s="108">
        <v>1290</v>
      </c>
      <c r="N22" s="108"/>
      <c r="O22" s="108"/>
      <c r="P22" s="108">
        <v>-200</v>
      </c>
      <c r="Q22" s="108">
        <v>2200</v>
      </c>
      <c r="R22" s="108"/>
      <c r="S22" s="108"/>
      <c r="T22" s="108">
        <v>-2000</v>
      </c>
      <c r="U22" s="108"/>
      <c r="V22" s="108"/>
      <c r="W22" s="109"/>
    </row>
    <row r="23" spans="1:23" ht="15">
      <c r="A23" s="120" t="s">
        <v>107</v>
      </c>
      <c r="B23" s="119">
        <f t="shared" si="2"/>
        <v>4640</v>
      </c>
      <c r="C23" s="126"/>
      <c r="D23" s="108"/>
      <c r="E23" s="108"/>
      <c r="F23" s="108">
        <v>850</v>
      </c>
      <c r="G23" s="108"/>
      <c r="H23" s="108"/>
      <c r="I23" s="108">
        <v>290</v>
      </c>
      <c r="J23" s="108"/>
      <c r="K23" s="108"/>
      <c r="L23" s="108">
        <v>200</v>
      </c>
      <c r="M23" s="108">
        <v>940</v>
      </c>
      <c r="N23" s="108"/>
      <c r="O23" s="108"/>
      <c r="P23" s="108"/>
      <c r="Q23" s="108">
        <v>3910</v>
      </c>
      <c r="R23" s="108"/>
      <c r="S23" s="108"/>
      <c r="T23" s="108">
        <v>-1450</v>
      </c>
      <c r="U23" s="108">
        <v>70</v>
      </c>
      <c r="V23" s="108">
        <v>-170</v>
      </c>
      <c r="W23" s="109"/>
    </row>
    <row r="24" spans="1:23" ht="15">
      <c r="A24" s="120" t="s">
        <v>108</v>
      </c>
      <c r="B24" s="119">
        <f t="shared" si="2"/>
        <v>6190</v>
      </c>
      <c r="C24" s="126"/>
      <c r="D24" s="108"/>
      <c r="E24" s="108"/>
      <c r="F24" s="108">
        <v>3500</v>
      </c>
      <c r="G24" s="108"/>
      <c r="H24" s="108"/>
      <c r="I24" s="108">
        <v>1190</v>
      </c>
      <c r="J24" s="108">
        <v>-250</v>
      </c>
      <c r="K24" s="108"/>
      <c r="L24" s="108">
        <v>200</v>
      </c>
      <c r="M24" s="108">
        <v>1240</v>
      </c>
      <c r="N24" s="108"/>
      <c r="O24" s="108">
        <v>-20</v>
      </c>
      <c r="P24" s="108"/>
      <c r="Q24" s="108">
        <v>4300</v>
      </c>
      <c r="R24" s="108"/>
      <c r="S24" s="108">
        <v>130</v>
      </c>
      <c r="T24" s="108">
        <v>-4000</v>
      </c>
      <c r="U24" s="108">
        <v>-80</v>
      </c>
      <c r="V24" s="108">
        <v>-20</v>
      </c>
      <c r="W24" s="109"/>
    </row>
    <row r="25" spans="1:23" ht="15">
      <c r="A25" s="120" t="s">
        <v>109</v>
      </c>
      <c r="B25" s="119">
        <f t="shared" si="2"/>
        <v>1665</v>
      </c>
      <c r="C25" s="126"/>
      <c r="D25" s="108"/>
      <c r="E25" s="108"/>
      <c r="F25" s="108">
        <v>200</v>
      </c>
      <c r="G25" s="108"/>
      <c r="H25" s="108"/>
      <c r="I25" s="108">
        <v>65</v>
      </c>
      <c r="J25" s="108">
        <v>-80</v>
      </c>
      <c r="K25" s="108"/>
      <c r="L25" s="108">
        <v>200</v>
      </c>
      <c r="M25" s="108">
        <v>1100</v>
      </c>
      <c r="N25" s="108"/>
      <c r="O25" s="108"/>
      <c r="P25" s="108"/>
      <c r="Q25" s="108">
        <v>220</v>
      </c>
      <c r="R25" s="108"/>
      <c r="S25" s="108"/>
      <c r="T25" s="108"/>
      <c r="U25" s="108"/>
      <c r="V25" s="108">
        <v>-40</v>
      </c>
      <c r="W25" s="109"/>
    </row>
    <row r="26" spans="1:23" ht="15">
      <c r="A26" s="120" t="s">
        <v>110</v>
      </c>
      <c r="B26" s="119">
        <f t="shared" si="2"/>
        <v>3565</v>
      </c>
      <c r="C26" s="126"/>
      <c r="D26" s="108"/>
      <c r="E26" s="108"/>
      <c r="F26" s="108">
        <v>-550</v>
      </c>
      <c r="G26" s="108">
        <v>750</v>
      </c>
      <c r="H26" s="108"/>
      <c r="I26" s="108">
        <v>65</v>
      </c>
      <c r="J26" s="108">
        <v>-500</v>
      </c>
      <c r="K26" s="108"/>
      <c r="L26" s="108">
        <v>200</v>
      </c>
      <c r="M26" s="108">
        <v>3300</v>
      </c>
      <c r="N26" s="108"/>
      <c r="O26" s="108"/>
      <c r="P26" s="108">
        <v>-250</v>
      </c>
      <c r="Q26" s="108">
        <v>600</v>
      </c>
      <c r="R26" s="108"/>
      <c r="S26" s="108">
        <v>-180</v>
      </c>
      <c r="T26" s="108"/>
      <c r="U26" s="108"/>
      <c r="V26" s="108">
        <v>130</v>
      </c>
      <c r="W26" s="109"/>
    </row>
    <row r="27" spans="1:23" ht="15">
      <c r="A27" s="120" t="s">
        <v>111</v>
      </c>
      <c r="B27" s="119">
        <f t="shared" si="2"/>
        <v>3300</v>
      </c>
      <c r="C27" s="125">
        <v>2634</v>
      </c>
      <c r="D27" s="108"/>
      <c r="E27" s="108"/>
      <c r="F27" s="108">
        <v>-530</v>
      </c>
      <c r="G27" s="108">
        <v>530</v>
      </c>
      <c r="H27" s="108"/>
      <c r="I27" s="108"/>
      <c r="J27" s="108">
        <v>390</v>
      </c>
      <c r="K27" s="108"/>
      <c r="L27" s="108">
        <v>900</v>
      </c>
      <c r="M27" s="108">
        <v>-80</v>
      </c>
      <c r="N27" s="108">
        <v>4000</v>
      </c>
      <c r="O27" s="108"/>
      <c r="P27" s="108">
        <v>210</v>
      </c>
      <c r="Q27" s="108">
        <v>-2854</v>
      </c>
      <c r="R27" s="108"/>
      <c r="S27" s="108">
        <v>700</v>
      </c>
      <c r="T27" s="108">
        <v>-4000</v>
      </c>
      <c r="U27" s="108"/>
      <c r="V27" s="108">
        <v>1400</v>
      </c>
      <c r="W27" s="109"/>
    </row>
    <row r="28" spans="1:23" ht="15">
      <c r="A28" s="120" t="s">
        <v>112</v>
      </c>
      <c r="B28" s="119">
        <f t="shared" si="2"/>
        <v>5005</v>
      </c>
      <c r="C28" s="126"/>
      <c r="D28" s="108"/>
      <c r="E28" s="108"/>
      <c r="F28" s="108">
        <v>300</v>
      </c>
      <c r="G28" s="108"/>
      <c r="H28" s="108"/>
      <c r="I28" s="108">
        <v>105</v>
      </c>
      <c r="J28" s="108">
        <v>-210</v>
      </c>
      <c r="K28" s="108"/>
      <c r="L28" s="108">
        <v>390</v>
      </c>
      <c r="M28" s="108">
        <v>3000</v>
      </c>
      <c r="N28" s="108"/>
      <c r="O28" s="108"/>
      <c r="P28" s="108"/>
      <c r="Q28" s="108">
        <v>5600</v>
      </c>
      <c r="R28" s="108"/>
      <c r="S28" s="108">
        <v>20</v>
      </c>
      <c r="T28" s="108">
        <v>-4200</v>
      </c>
      <c r="U28" s="108"/>
      <c r="V28" s="108"/>
      <c r="W28" s="109"/>
    </row>
    <row r="29" spans="1:23" ht="15">
      <c r="A29" s="120" t="s">
        <v>113</v>
      </c>
      <c r="B29" s="119">
        <f t="shared" si="2"/>
        <v>-1010</v>
      </c>
      <c r="C29" s="126"/>
      <c r="D29" s="108"/>
      <c r="E29" s="108"/>
      <c r="F29" s="108">
        <v>-1500</v>
      </c>
      <c r="G29" s="108"/>
      <c r="H29" s="108"/>
      <c r="I29" s="108">
        <v>-510</v>
      </c>
      <c r="J29" s="108">
        <v>40</v>
      </c>
      <c r="K29" s="108"/>
      <c r="L29" s="108">
        <v>200</v>
      </c>
      <c r="M29" s="108"/>
      <c r="N29" s="108"/>
      <c r="O29" s="108">
        <v>-70</v>
      </c>
      <c r="P29" s="108"/>
      <c r="Q29" s="108">
        <v>90</v>
      </c>
      <c r="R29" s="108"/>
      <c r="S29" s="108">
        <v>-750</v>
      </c>
      <c r="T29" s="108"/>
      <c r="U29" s="108">
        <v>1310</v>
      </c>
      <c r="V29" s="108">
        <v>-20</v>
      </c>
      <c r="W29" s="109">
        <v>200</v>
      </c>
    </row>
    <row r="30" spans="1:23" ht="15">
      <c r="A30" s="120" t="s">
        <v>114</v>
      </c>
      <c r="B30" s="119">
        <f t="shared" si="2"/>
        <v>-190</v>
      </c>
      <c r="C30" s="126"/>
      <c r="D30" s="108"/>
      <c r="E30" s="108"/>
      <c r="F30" s="108">
        <v>830</v>
      </c>
      <c r="G30" s="108">
        <v>70</v>
      </c>
      <c r="H30" s="108"/>
      <c r="I30" s="108">
        <v>310</v>
      </c>
      <c r="J30" s="108">
        <v>-670</v>
      </c>
      <c r="K30" s="108"/>
      <c r="L30" s="108">
        <v>390</v>
      </c>
      <c r="M30" s="108">
        <v>950</v>
      </c>
      <c r="N30" s="108"/>
      <c r="O30" s="108">
        <v>-120</v>
      </c>
      <c r="P30" s="108">
        <v>240</v>
      </c>
      <c r="Q30" s="108">
        <v>-20</v>
      </c>
      <c r="R30" s="108">
        <v>-2330</v>
      </c>
      <c r="S30" s="108">
        <v>70</v>
      </c>
      <c r="T30" s="108"/>
      <c r="U30" s="108">
        <v>100</v>
      </c>
      <c r="V30" s="108">
        <v>40</v>
      </c>
      <c r="W30" s="109">
        <v>-50</v>
      </c>
    </row>
    <row r="31" spans="1:23" ht="15">
      <c r="A31" s="120" t="s">
        <v>115</v>
      </c>
      <c r="B31" s="119">
        <f t="shared" si="2"/>
        <v>3240</v>
      </c>
      <c r="C31" s="126"/>
      <c r="D31" s="108"/>
      <c r="E31" s="108"/>
      <c r="F31" s="108">
        <v>300</v>
      </c>
      <c r="G31" s="108">
        <v>400</v>
      </c>
      <c r="H31" s="108"/>
      <c r="I31" s="108">
        <v>240</v>
      </c>
      <c r="J31" s="108">
        <v>-210</v>
      </c>
      <c r="K31" s="108"/>
      <c r="L31" s="108">
        <v>200</v>
      </c>
      <c r="M31" s="108">
        <v>1260</v>
      </c>
      <c r="N31" s="108"/>
      <c r="O31" s="108"/>
      <c r="P31" s="108">
        <v>10</v>
      </c>
      <c r="Q31" s="108">
        <v>1880</v>
      </c>
      <c r="R31" s="108"/>
      <c r="S31" s="108">
        <v>-100</v>
      </c>
      <c r="T31" s="108">
        <v>-700</v>
      </c>
      <c r="U31" s="108"/>
      <c r="V31" s="108">
        <v>-40</v>
      </c>
      <c r="W31" s="109"/>
    </row>
    <row r="32" spans="1:23" ht="15">
      <c r="A32" s="120" t="s">
        <v>116</v>
      </c>
      <c r="B32" s="119">
        <f t="shared" si="2"/>
        <v>8370</v>
      </c>
      <c r="C32" s="126"/>
      <c r="D32" s="108"/>
      <c r="E32" s="108"/>
      <c r="F32" s="108">
        <v>6250</v>
      </c>
      <c r="G32" s="108"/>
      <c r="H32" s="108">
        <v>30</v>
      </c>
      <c r="I32" s="108">
        <v>2090</v>
      </c>
      <c r="J32" s="108">
        <v>-900</v>
      </c>
      <c r="K32" s="108"/>
      <c r="L32" s="108">
        <v>250</v>
      </c>
      <c r="M32" s="108">
        <v>390</v>
      </c>
      <c r="N32" s="108"/>
      <c r="O32" s="108"/>
      <c r="P32" s="108">
        <v>-250</v>
      </c>
      <c r="Q32" s="108">
        <v>2150</v>
      </c>
      <c r="R32" s="108"/>
      <c r="S32" s="108"/>
      <c r="T32" s="108">
        <v>-2300</v>
      </c>
      <c r="U32" s="108">
        <v>60</v>
      </c>
      <c r="V32" s="108">
        <v>560</v>
      </c>
      <c r="W32" s="109">
        <v>40</v>
      </c>
    </row>
    <row r="33" spans="1:23" ht="15">
      <c r="A33" s="120" t="s">
        <v>117</v>
      </c>
      <c r="B33" s="119">
        <f t="shared" si="2"/>
        <v>-4395</v>
      </c>
      <c r="C33" s="126"/>
      <c r="D33" s="108"/>
      <c r="E33" s="108"/>
      <c r="F33" s="108">
        <v>300</v>
      </c>
      <c r="G33" s="108"/>
      <c r="H33" s="108"/>
      <c r="I33" s="108">
        <v>105</v>
      </c>
      <c r="J33" s="108">
        <v>-300</v>
      </c>
      <c r="K33" s="108"/>
      <c r="L33" s="108">
        <v>400</v>
      </c>
      <c r="M33" s="108">
        <v>-5500</v>
      </c>
      <c r="N33" s="108"/>
      <c r="O33" s="108"/>
      <c r="P33" s="108"/>
      <c r="Q33" s="108">
        <v>3800</v>
      </c>
      <c r="R33" s="108"/>
      <c r="S33" s="108"/>
      <c r="T33" s="108">
        <v>-3220</v>
      </c>
      <c r="U33" s="108">
        <v>20</v>
      </c>
      <c r="V33" s="108"/>
      <c r="W33" s="109"/>
    </row>
    <row r="34" spans="1:23" ht="15">
      <c r="A34" s="120" t="s">
        <v>118</v>
      </c>
      <c r="B34" s="119">
        <f t="shared" si="2"/>
        <v>3540</v>
      </c>
      <c r="C34" s="126"/>
      <c r="D34" s="108"/>
      <c r="E34" s="108"/>
      <c r="F34" s="108">
        <v>550</v>
      </c>
      <c r="G34" s="108"/>
      <c r="H34" s="108"/>
      <c r="I34" s="108">
        <v>190</v>
      </c>
      <c r="J34" s="108">
        <v>-770</v>
      </c>
      <c r="K34" s="108"/>
      <c r="L34" s="108">
        <v>100</v>
      </c>
      <c r="M34" s="108">
        <v>3360</v>
      </c>
      <c r="N34" s="108"/>
      <c r="O34" s="108"/>
      <c r="P34" s="108">
        <v>230</v>
      </c>
      <c r="Q34" s="108">
        <v>-10</v>
      </c>
      <c r="R34" s="108"/>
      <c r="S34" s="108"/>
      <c r="T34" s="108">
        <v>210</v>
      </c>
      <c r="U34" s="108">
        <v>-320</v>
      </c>
      <c r="V34" s="108"/>
      <c r="W34" s="109"/>
    </row>
    <row r="35" spans="1:23" ht="15">
      <c r="A35" s="120" t="s">
        <v>119</v>
      </c>
      <c r="B35" s="119">
        <f t="shared" si="2"/>
        <v>2865</v>
      </c>
      <c r="C35" s="126"/>
      <c r="D35" s="108"/>
      <c r="E35" s="108"/>
      <c r="F35" s="108">
        <v>200</v>
      </c>
      <c r="G35" s="108"/>
      <c r="H35" s="108"/>
      <c r="I35" s="108">
        <v>65</v>
      </c>
      <c r="J35" s="108">
        <v>-480</v>
      </c>
      <c r="K35" s="108"/>
      <c r="L35" s="108">
        <v>200</v>
      </c>
      <c r="M35" s="108">
        <v>1200</v>
      </c>
      <c r="N35" s="108"/>
      <c r="O35" s="108"/>
      <c r="P35" s="108"/>
      <c r="Q35" s="108">
        <v>1730</v>
      </c>
      <c r="R35" s="108"/>
      <c r="S35" s="108"/>
      <c r="T35" s="108"/>
      <c r="U35" s="108"/>
      <c r="V35" s="108">
        <v>-50</v>
      </c>
      <c r="W35" s="109"/>
    </row>
    <row r="36" spans="1:23" ht="15">
      <c r="A36" s="120" t="s">
        <v>120</v>
      </c>
      <c r="B36" s="119">
        <f t="shared" si="2"/>
        <v>4610</v>
      </c>
      <c r="C36" s="126"/>
      <c r="D36" s="108"/>
      <c r="E36" s="108"/>
      <c r="F36" s="108">
        <v>1350</v>
      </c>
      <c r="G36" s="108"/>
      <c r="H36" s="108"/>
      <c r="I36" s="108">
        <v>460</v>
      </c>
      <c r="J36" s="108"/>
      <c r="K36" s="108"/>
      <c r="L36" s="108">
        <v>200</v>
      </c>
      <c r="M36" s="108">
        <v>3070</v>
      </c>
      <c r="N36" s="108"/>
      <c r="O36" s="108"/>
      <c r="P36" s="108"/>
      <c r="Q36" s="108">
        <v>2650</v>
      </c>
      <c r="R36" s="108"/>
      <c r="S36" s="108"/>
      <c r="T36" s="108">
        <v>-3050</v>
      </c>
      <c r="U36" s="108"/>
      <c r="V36" s="108">
        <v>-70</v>
      </c>
      <c r="W36" s="109"/>
    </row>
    <row r="37" spans="1:23" ht="15">
      <c r="A37" s="121" t="s">
        <v>121</v>
      </c>
      <c r="B37" s="119">
        <f t="shared" si="2"/>
        <v>-52700</v>
      </c>
      <c r="C37" s="127"/>
      <c r="D37" s="110">
        <v>-83419</v>
      </c>
      <c r="E37" s="110">
        <v>72619</v>
      </c>
      <c r="F37" s="110">
        <v>-26800</v>
      </c>
      <c r="G37" s="110"/>
      <c r="H37" s="110"/>
      <c r="I37" s="110">
        <v>-9100</v>
      </c>
      <c r="J37" s="110"/>
      <c r="K37" s="110"/>
      <c r="L37" s="110">
        <v>-7000</v>
      </c>
      <c r="M37" s="110"/>
      <c r="N37" s="110"/>
      <c r="O37" s="110"/>
      <c r="P37" s="110"/>
      <c r="Q37" s="110"/>
      <c r="R37" s="110"/>
      <c r="S37" s="110"/>
      <c r="T37" s="110"/>
      <c r="U37" s="110">
        <v>1000</v>
      </c>
      <c r="V37" s="110"/>
      <c r="W37" s="111"/>
    </row>
    <row r="43" spans="1:23">
      <c r="A43" s="101"/>
      <c r="B43" s="101"/>
      <c r="C43" s="101"/>
      <c r="D43" s="101"/>
      <c r="E43" s="101"/>
      <c r="F43" s="101"/>
      <c r="G43" s="101"/>
      <c r="H43" s="101"/>
      <c r="I43" s="102"/>
      <c r="J43" s="101"/>
    </row>
    <row r="44" spans="1:23">
      <c r="A44" s="101"/>
      <c r="B44" s="101"/>
      <c r="C44" s="101"/>
      <c r="D44" s="101"/>
      <c r="E44" s="101"/>
      <c r="F44" s="101"/>
      <c r="G44" s="101"/>
      <c r="H44" s="101"/>
      <c r="I44" s="102"/>
      <c r="J44" s="101"/>
    </row>
    <row r="45" spans="1:23">
      <c r="A45" s="101"/>
      <c r="B45" s="101"/>
      <c r="C45" s="101"/>
      <c r="D45" s="101"/>
      <c r="E45" s="101"/>
      <c r="F45" s="101"/>
      <c r="G45" s="101"/>
      <c r="H45" s="101"/>
      <c r="I45" s="102"/>
      <c r="J45" s="101"/>
    </row>
    <row r="46" spans="1:23" ht="15">
      <c r="A46" s="101"/>
      <c r="B46" s="101"/>
      <c r="C46" s="101"/>
      <c r="D46" s="101"/>
      <c r="E46" s="101"/>
      <c r="F46" s="101"/>
      <c r="G46" s="101"/>
      <c r="H46" s="101"/>
      <c r="I46" s="103"/>
      <c r="J46" s="101"/>
    </row>
    <row r="47" spans="1:23">
      <c r="I47" s="102"/>
    </row>
    <row r="48" spans="1:23">
      <c r="I48" s="102"/>
    </row>
    <row r="49" spans="2:9">
      <c r="I49" s="102"/>
    </row>
    <row r="50" spans="2:9">
      <c r="I50" s="102"/>
    </row>
    <row r="51" spans="2:9">
      <c r="I51" s="102"/>
    </row>
    <row r="52" spans="2:9" s="100" customFormat="1">
      <c r="I52" s="102"/>
    </row>
    <row r="53" spans="2:9">
      <c r="B53" s="104"/>
      <c r="C53" s="104"/>
      <c r="I53" s="102"/>
    </row>
    <row r="54" spans="2:9">
      <c r="I54" s="102"/>
    </row>
    <row r="55" spans="2:9">
      <c r="I55" s="102"/>
    </row>
    <row r="69" spans="9:9">
      <c r="I69" s="100"/>
    </row>
    <row r="70" spans="9:9">
      <c r="I70" s="100"/>
    </row>
    <row r="71" spans="9:9">
      <c r="I71" s="100"/>
    </row>
    <row r="72" spans="9:9">
      <c r="I72" s="100"/>
    </row>
    <row r="73" spans="9:9">
      <c r="I73" s="100"/>
    </row>
    <row r="74" spans="9:9">
      <c r="I74" s="100"/>
    </row>
    <row r="75" spans="9:9">
      <c r="I75" s="100"/>
    </row>
    <row r="76" spans="9:9">
      <c r="I76" s="100"/>
    </row>
    <row r="77" spans="9:9" ht="15.75">
      <c r="I77" s="105"/>
    </row>
  </sheetData>
  <mergeCells count="2">
    <mergeCell ref="A4:A6"/>
    <mergeCell ref="B4:B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&amp;RLisa 3
Tartu Linnavalitsuse 3.12.2013. a 
korralduse nr juurde </oddHeader>
    <oddFooter>&amp;L/allkirjastatud digitaalselt/
Jüri Mölder
Linnasekretär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Lisa1</vt:lpstr>
      <vt:lpstr>Lisa 2 koolid_21</vt:lpstr>
      <vt:lpstr>Lisa 3 LA_21</vt:lpstr>
      <vt:lpstr>'Lisa 2 koolid_21'!Print_Titles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2013-11-29T09:43:53Z</dcterms:modified>
</cp:coreProperties>
</file>